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425" windowHeight="11760" tabRatio="658" activeTab="2"/>
  </bookViews>
  <sheets>
    <sheet name="試合結果(第２節)" sheetId="1" r:id="rId1"/>
    <sheet name="試合結果(第１節)" sheetId="2" r:id="rId2"/>
    <sheet name="順位表" sheetId="3" r:id="rId3"/>
    <sheet name="星取表" sheetId="4" r:id="rId4"/>
  </sheets>
  <externalReferences>
    <externalReference r:id="rId7"/>
    <externalReference r:id="rId8"/>
  </externalReferences>
  <definedNames>
    <definedName name="_xlnm.Print_Area" localSheetId="1">'試合結果(第１節)'!$B$1:$K$26</definedName>
    <definedName name="_xlnm.Print_Area" localSheetId="0">'試合結果(第２節)'!$B$1:$K$26</definedName>
    <definedName name="_xlnm.Print_Area" localSheetId="2">'順位表'!$B$1:$K$41</definedName>
    <definedName name="_xlnm.Print_Area" localSheetId="3">'星取表'!#REF!</definedName>
    <definedName name="一部" localSheetId="1">'[1]星取表'!$A$2:$AI$35</definedName>
    <definedName name="一部" localSheetId="0">'[1]星取表'!$A$2:$AI$35</definedName>
    <definedName name="一部" localSheetId="3">'星取表'!#REF!</definedName>
    <definedName name="一部">#REF!</definedName>
    <definedName name="三部" localSheetId="1">'[1]星取表'!$A$39:$AI$70</definedName>
    <definedName name="三部" localSheetId="0">'[1]星取表'!$A$39:$AI$70</definedName>
    <definedName name="三部" localSheetId="3">'星取表'!#REF!</definedName>
    <definedName name="三部">#REF!</definedName>
    <definedName name="四部" localSheetId="1">'[1]星取表'!$AK$39:$BS$70</definedName>
    <definedName name="四部" localSheetId="0">'[1]星取表'!$AK$39:$BS$70</definedName>
    <definedName name="四部" localSheetId="3">'星取表'!#REF!</definedName>
    <definedName name="四部">#REF!</definedName>
    <definedName name="二部" localSheetId="1">'[1]星取表'!$AK$4:$BS$35</definedName>
    <definedName name="二部" localSheetId="0">'[1]星取表'!$AK$4:$BS$35</definedName>
    <definedName name="二部" localSheetId="3">'星取表'!#REF!</definedName>
    <definedName name="二部">#REF!</definedName>
    <definedName name="無">#REF!</definedName>
    <definedName name="無１">#REF!</definedName>
    <definedName name="無３">#REF!</definedName>
  </definedNames>
  <calcPr fullCalcOnLoad="1"/>
</workbook>
</file>

<file path=xl/sharedStrings.xml><?xml version="1.0" encoding="utf-8"?>
<sst xmlns="http://schemas.openxmlformats.org/spreadsheetml/2006/main" count="975" uniqueCount="184">
  <si>
    <t>順位</t>
  </si>
  <si>
    <t>チーム</t>
  </si>
  <si>
    <t>勝点</t>
  </si>
  <si>
    <t>試合</t>
  </si>
  <si>
    <t>勝</t>
  </si>
  <si>
    <t>引分</t>
  </si>
  <si>
    <t>負</t>
  </si>
  <si>
    <t>得点</t>
  </si>
  <si>
    <t>失点</t>
  </si>
  <si>
    <t>得失点差</t>
  </si>
  <si>
    <t>勝</t>
  </si>
  <si>
    <t>分</t>
  </si>
  <si>
    <t>負</t>
  </si>
  <si>
    <t>勝点</t>
  </si>
  <si>
    <t>得点</t>
  </si>
  <si>
    <t>失点</t>
  </si>
  <si>
    <t>得失
点差</t>
  </si>
  <si>
    <t>順位</t>
  </si>
  <si>
    <t>前</t>
  </si>
  <si>
    <t>後</t>
  </si>
  <si>
    <t>計</t>
  </si>
  <si>
    <t>《 １部リーグ 》</t>
  </si>
  <si>
    <t>順位表</t>
  </si>
  <si>
    <t>更新日</t>
  </si>
  <si>
    <t>更新日</t>
  </si>
  <si>
    <t>戸倉中</t>
  </si>
  <si>
    <t>《 ３部リーグ 》</t>
  </si>
  <si>
    <t>《 ４部リーグ 》</t>
  </si>
  <si>
    <t>《 ２部リーグ 》</t>
  </si>
  <si>
    <t>《 １部リーグ 》</t>
  </si>
  <si>
    <t>《 ２部リーグ 》</t>
  </si>
  <si>
    <t>《 ３部リーグ 》</t>
  </si>
  <si>
    <t>《 ４部リーグ 》</t>
  </si>
  <si>
    <t>試合</t>
  </si>
  <si>
    <t>星取り表</t>
  </si>
  <si>
    <t>《 ５部リーグ 》</t>
  </si>
  <si>
    <t>プリマベーラ</t>
  </si>
  <si>
    <t>上磯・石別中</t>
  </si>
  <si>
    <t>北中</t>
  </si>
  <si>
    <t>大中山中</t>
  </si>
  <si>
    <t>亀田中</t>
  </si>
  <si>
    <t>七飯中</t>
  </si>
  <si>
    <t>本通中</t>
  </si>
  <si>
    <t>桔梗中</t>
  </si>
  <si>
    <t>赤川中</t>
  </si>
  <si>
    <t>尾札部・銭亀沢・潮光中</t>
  </si>
  <si>
    <t>港中</t>
  </si>
  <si>
    <t>臼尻中</t>
  </si>
  <si>
    <t>桐花中</t>
  </si>
  <si>
    <t>鹿部・長万部・八雲中</t>
  </si>
  <si>
    <t>湯川中</t>
  </si>
  <si>
    <t>附属中</t>
  </si>
  <si>
    <t>五稜・凌雲中</t>
  </si>
  <si>
    <t>的場中</t>
  </si>
  <si>
    <t>ラ・サール中</t>
  </si>
  <si>
    <t>大野中</t>
  </si>
  <si>
    <t>深堀中</t>
  </si>
  <si>
    <t>浜分中</t>
  </si>
  <si>
    <t>木古内・知内中</t>
  </si>
  <si>
    <t>森中</t>
  </si>
  <si>
    <t>旭岡中</t>
  </si>
  <si>
    <t>乙部中</t>
  </si>
  <si>
    <t>バロンドール</t>
  </si>
  <si>
    <t>上ノ国中</t>
  </si>
  <si>
    <t>松前中</t>
  </si>
  <si>
    <t>今金中</t>
  </si>
  <si>
    <t>恵山中</t>
  </si>
  <si>
    <t>平成24年度 第４回 函館地区カブスリーグU-15</t>
  </si>
  <si>
    <t>《 ５部リーグ 》</t>
  </si>
  <si>
    <t>平成24年度 第４回 函館地区カブスリーグU-15</t>
  </si>
  <si>
    <t>試合結果</t>
  </si>
  <si>
    <t>第１節</t>
  </si>
  <si>
    <t>会場　日吉サッカー場</t>
  </si>
  <si>
    <t>－</t>
  </si>
  <si>
    <t>【得点】</t>
  </si>
  <si>
    <t>【警告】</t>
  </si>
  <si>
    <t>【退場】</t>
  </si>
  <si>
    <t>北中</t>
  </si>
  <si>
    <t>本通中</t>
  </si>
  <si>
    <t>バロンドール</t>
  </si>
  <si>
    <t>戸倉中</t>
  </si>
  <si>
    <t>附属中</t>
  </si>
  <si>
    <t>的場中</t>
  </si>
  <si>
    <t>赤川中</t>
  </si>
  <si>
    <t>尾札部・銭亀沢・潮光</t>
  </si>
  <si>
    <t>⑧</t>
  </si>
  <si>
    <t>⑩×３　⑪×３</t>
  </si>
  <si>
    <t>⑨</t>
  </si>
  <si>
    <t>⑩</t>
  </si>
  <si>
    <t>4月２２日（日）</t>
  </si>
  <si>
    <t>鹿部・長万部・八雲</t>
  </si>
  <si>
    <t>－</t>
  </si>
  <si>
    <t>－</t>
  </si>
  <si>
    <t>－</t>
  </si>
  <si>
    <t xml:space="preserve"> </t>
  </si>
  <si>
    <t>⑪×３　⑨　⑧　③</t>
  </si>
  <si>
    <t>4月２２日（土）</t>
  </si>
  <si>
    <t>会場　上磯中学校Ｇ</t>
  </si>
  <si>
    <t>大野中</t>
  </si>
  <si>
    <t>湯川中</t>
  </si>
  <si>
    <t>⑪　⑥　⑮　③</t>
  </si>
  <si>
    <t>⑭</t>
  </si>
  <si>
    <t>大中山中</t>
  </si>
  <si>
    <t>石別・上磯中</t>
  </si>
  <si>
    <t>深堀中</t>
  </si>
  <si>
    <t>⑦</t>
  </si>
  <si>
    <t>港中</t>
  </si>
  <si>
    <t>⑦×２</t>
  </si>
  <si>
    <t>③　⑦</t>
  </si>
  <si>
    <t>浜分中</t>
  </si>
  <si>
    <t>－</t>
  </si>
  <si>
    <t>－</t>
  </si>
  <si>
    <t>⑩×２　②</t>
  </si>
  <si>
    <t>⑪</t>
  </si>
  <si>
    <t>②</t>
  </si>
  <si>
    <t>－</t>
  </si>
  <si>
    <t>⑪　⑩×３　⑨</t>
  </si>
  <si>
    <t>⑦×２　⑨×３　⑪</t>
  </si>
  <si>
    <t>会場　七飯中学校Ｇ　</t>
  </si>
  <si>
    <t>亀田中</t>
  </si>
  <si>
    <t>七飯中</t>
  </si>
  <si>
    <t>臼尻中</t>
  </si>
  <si>
    <t>桔梗中</t>
  </si>
  <si>
    <t>O.G.　⑲　⑩</t>
  </si>
  <si>
    <t>上ノ国中</t>
  </si>
  <si>
    <t>恵山中</t>
  </si>
  <si>
    <t>旭岡中</t>
  </si>
  <si>
    <t>乙部中</t>
  </si>
  <si>
    <t>●</t>
  </si>
  <si>
    <t>○</t>
  </si>
  <si>
    <t>△</t>
  </si>
  <si>
    <t>鹿部・長万部・八雲中</t>
  </si>
  <si>
    <t>的場中</t>
  </si>
  <si>
    <t>⑦　OG.　24</t>
  </si>
  <si>
    <t>第2節</t>
  </si>
  <si>
    <t>4月２８日（土）</t>
  </si>
  <si>
    <t>尾札部・銭亀沢・潮光</t>
  </si>
  <si>
    <t>－</t>
  </si>
  <si>
    <t>O.G.</t>
  </si>
  <si>
    <t>赤川中</t>
  </si>
  <si>
    <t>港中</t>
  </si>
  <si>
    <t>⑭×2</t>
  </si>
  <si>
    <t>⑧</t>
  </si>
  <si>
    <t>五稜・凌雲</t>
  </si>
  <si>
    <t>⑨ ⑪</t>
  </si>
  <si>
    <t>⑧ ⑨</t>
  </si>
  <si>
    <t>本通中</t>
  </si>
  <si>
    <t>⑩×2</t>
  </si>
  <si>
    <t>⑥ ⑪</t>
  </si>
  <si>
    <t>湯川中</t>
  </si>
  <si>
    <t>ラ・サール中</t>
  </si>
  <si>
    <t>⑪×2</t>
  </si>
  <si>
    <t>第２節</t>
  </si>
  <si>
    <t>４月２８日（土）</t>
  </si>
  <si>
    <t>会場　森中学校グランド</t>
  </si>
  <si>
    <t>上磯中学校</t>
  </si>
  <si>
    <t>七飯中学校</t>
  </si>
  <si>
    <t>木古内・知内</t>
  </si>
  <si>
    <t>森中学校</t>
  </si>
  <si>
    <t>桔梗中学校</t>
  </si>
  <si>
    <t>長万部・鹿部・八雲</t>
  </si>
  <si>
    <t>今金中学校</t>
  </si>
  <si>
    <t>深堀中学校</t>
  </si>
  <si>
    <t>乙部中学校</t>
  </si>
  <si>
    <t>－</t>
  </si>
  <si>
    <t>⑦</t>
  </si>
  <si>
    <t>なし</t>
  </si>
  <si>
    <t>バロンドール</t>
  </si>
  <si>
    <t>⑥</t>
  </si>
  <si>
    <t>⑪×4 ⑰ ⑱ ⑩</t>
  </si>
  <si>
    <t>⑨×2 ⑪ ⑩ ⑥</t>
  </si>
  <si>
    <t>⑧ ⑪</t>
  </si>
  <si>
    <t>⑩ ⑪</t>
  </si>
  <si>
    <t>なし</t>
  </si>
  <si>
    <t>なし</t>
  </si>
  <si>
    <t>なし</t>
  </si>
  <si>
    <t>なし</t>
  </si>
  <si>
    <t>なし</t>
  </si>
  <si>
    <t>●</t>
  </si>
  <si>
    <t>○</t>
  </si>
  <si>
    <t>○</t>
  </si>
  <si>
    <t>●</t>
  </si>
  <si>
    <t>4月28日(日)</t>
  </si>
  <si>
    <t>第2節終了時点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</si>
</sst>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12"/>
      <name val="HGS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sz val="6"/>
      <name val="HGPｺﾞｼｯｸM"/>
      <family val="3"/>
    </font>
    <font>
      <sz val="16"/>
      <name val="HGSｺﾞｼｯｸM"/>
      <family val="3"/>
    </font>
    <font>
      <sz val="10"/>
      <name val="HGPｺﾞｼｯｸM"/>
      <family val="3"/>
    </font>
    <font>
      <sz val="14"/>
      <color indexed="9"/>
      <name val="HGSｺﾞｼｯｸM"/>
      <family val="3"/>
    </font>
    <font>
      <sz val="11"/>
      <color indexed="46"/>
      <name val="HGPｺﾞｼｯｸM"/>
      <family val="3"/>
    </font>
    <font>
      <sz val="16"/>
      <color indexed="8"/>
      <name val="ＭＳ Ｐゴシック"/>
      <family val="3"/>
    </font>
    <font>
      <sz val="18"/>
      <name val="HGPｺﾞｼｯｸM"/>
      <family val="3"/>
    </font>
    <font>
      <sz val="14"/>
      <name val="HGPｺﾞｼｯｸM"/>
      <family val="3"/>
    </font>
    <font>
      <sz val="22"/>
      <name val="HGPｺﾞｼｯｸM"/>
      <family val="3"/>
    </font>
    <font>
      <b/>
      <sz val="18"/>
      <color indexed="9"/>
      <name val="HGPｺﾞｼｯｸM"/>
      <family val="3"/>
    </font>
    <font>
      <sz val="16"/>
      <color indexed="8"/>
      <name val="HGSｺﾞｼｯｸM"/>
      <family val="3"/>
    </font>
    <font>
      <sz val="11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/>
      <right/>
      <top style="medium">
        <color indexed="30"/>
      </top>
      <bottom style="medium">
        <color indexed="30"/>
      </bottom>
    </border>
    <border>
      <left/>
      <right style="medium">
        <color indexed="30"/>
      </right>
      <top style="medium">
        <color indexed="30"/>
      </top>
      <bottom style="medium">
        <color indexed="30"/>
      </bottom>
    </border>
    <border>
      <left/>
      <right/>
      <top/>
      <bottom style="thin">
        <color indexed="2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60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6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0" borderId="0" xfId="60" applyFont="1" applyBorder="1" applyAlignment="1">
      <alignment vertical="center" shrinkToFit="1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12" fillId="35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20" fontId="10" fillId="36" borderId="0" xfId="0" applyNumberFormat="1" applyFont="1" applyFill="1" applyAlignment="1">
      <alignment horizontal="left" vertical="center" shrinkToFit="1"/>
    </xf>
    <xf numFmtId="0" fontId="19" fillId="36" borderId="0" xfId="0" applyFont="1" applyFill="1" applyAlignment="1">
      <alignment vertical="center" shrinkToFit="1"/>
    </xf>
    <xf numFmtId="0" fontId="3" fillId="36" borderId="0" xfId="0" applyFont="1" applyFill="1" applyAlignment="1">
      <alignment horizontal="center" vertical="center" shrinkToFit="1"/>
    </xf>
    <xf numFmtId="0" fontId="4" fillId="36" borderId="0" xfId="0" applyFont="1" applyFill="1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  <xf numFmtId="0" fontId="20" fillId="36" borderId="0" xfId="0" applyFont="1" applyFill="1" applyAlignment="1">
      <alignment vertical="center" shrinkToFit="1"/>
    </xf>
    <xf numFmtId="0" fontId="10" fillId="36" borderId="0" xfId="0" applyFont="1" applyFill="1" applyAlignment="1">
      <alignment vertical="center" shrinkToFit="1"/>
    </xf>
    <xf numFmtId="0" fontId="10" fillId="36" borderId="0" xfId="0" applyFont="1" applyFill="1" applyAlignment="1">
      <alignment horizontal="right" vertical="center" shrinkToFit="1"/>
    </xf>
    <xf numFmtId="0" fontId="10" fillId="37" borderId="0" xfId="0" applyFont="1" applyFill="1" applyBorder="1" applyAlignment="1">
      <alignment horizontal="center" vertical="center" shrinkToFit="1"/>
    </xf>
    <xf numFmtId="0" fontId="4" fillId="37" borderId="0" xfId="0" applyFont="1" applyFill="1" applyBorder="1" applyAlignment="1">
      <alignment horizontal="center" vertical="center" shrinkToFit="1"/>
    </xf>
    <xf numFmtId="0" fontId="10" fillId="37" borderId="12" xfId="0" applyFont="1" applyFill="1" applyBorder="1" applyAlignment="1">
      <alignment horizontal="right" vertical="center" shrinkToFit="1"/>
    </xf>
    <xf numFmtId="0" fontId="10" fillId="37" borderId="0" xfId="0" applyFont="1" applyFill="1" applyBorder="1" applyAlignment="1">
      <alignment vertical="center" shrinkToFit="1"/>
    </xf>
    <xf numFmtId="0" fontId="10" fillId="37" borderId="12" xfId="0" applyFont="1" applyFill="1" applyBorder="1" applyAlignment="1">
      <alignment horizontal="left" vertical="center" shrinkToFit="1"/>
    </xf>
    <xf numFmtId="0" fontId="10" fillId="37" borderId="13" xfId="0" applyFont="1" applyFill="1" applyBorder="1" applyAlignment="1">
      <alignment horizontal="right" vertical="center" shrinkToFit="1"/>
    </xf>
    <xf numFmtId="0" fontId="10" fillId="37" borderId="13" xfId="0" applyFont="1" applyFill="1" applyBorder="1" applyAlignment="1">
      <alignment horizontal="left" vertical="center" shrinkToFit="1"/>
    </xf>
    <xf numFmtId="2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10" fillId="34" borderId="12" xfId="0" applyFont="1" applyFill="1" applyBorder="1" applyAlignment="1">
      <alignment horizontal="right" vertical="center" shrinkToFit="1"/>
    </xf>
    <xf numFmtId="0" fontId="10" fillId="34" borderId="12" xfId="0" applyFont="1" applyFill="1" applyBorder="1" applyAlignment="1">
      <alignment horizontal="left" vertical="center" shrinkToFit="1"/>
    </xf>
    <xf numFmtId="0" fontId="10" fillId="34" borderId="13" xfId="0" applyFont="1" applyFill="1" applyBorder="1" applyAlignment="1">
      <alignment horizontal="right" vertical="center" shrinkToFit="1"/>
    </xf>
    <xf numFmtId="0" fontId="10" fillId="34" borderId="13" xfId="0" applyFont="1" applyFill="1" applyBorder="1" applyAlignment="1">
      <alignment horizontal="left" vertical="center" shrinkToFit="1"/>
    </xf>
    <xf numFmtId="0" fontId="0" fillId="36" borderId="0" xfId="0" applyFill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2" fillId="35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37" borderId="0" xfId="0" applyFont="1" applyFill="1" applyBorder="1" applyAlignment="1">
      <alignment horizontal="center" vertical="center" shrinkToFit="1"/>
    </xf>
    <xf numFmtId="0" fontId="4" fillId="37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9" fillId="0" borderId="0" xfId="60" applyFont="1" applyBorder="1" applyAlignment="1">
      <alignment horizontal="center" vertical="center"/>
      <protection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shrinkToFit="1"/>
    </xf>
    <xf numFmtId="0" fontId="15" fillId="4" borderId="36" xfId="0" applyFont="1" applyFill="1" applyBorder="1" applyAlignment="1">
      <alignment horizontal="center" vertical="center" shrinkToFit="1"/>
    </xf>
    <xf numFmtId="0" fontId="15" fillId="4" borderId="32" xfId="0" applyFont="1" applyFill="1" applyBorder="1" applyAlignment="1">
      <alignment horizontal="center" vertical="center" shrinkToFit="1"/>
    </xf>
    <xf numFmtId="0" fontId="15" fillId="4" borderId="23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15" fillId="4" borderId="24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 wrapText="1" shrinkToFit="1"/>
    </xf>
    <xf numFmtId="0" fontId="7" fillId="4" borderId="40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wrapText="1" shrinkToFit="1"/>
    </xf>
    <xf numFmtId="0" fontId="7" fillId="4" borderId="34" xfId="0" applyFont="1" applyFill="1" applyBorder="1" applyAlignment="1">
      <alignment horizontal="center" vertical="center" wrapText="1" shrinkToFit="1"/>
    </xf>
    <xf numFmtId="0" fontId="7" fillId="4" borderId="35" xfId="0" applyFont="1" applyFill="1" applyBorder="1" applyAlignment="1">
      <alignment horizontal="center" vertical="center" wrapText="1" shrinkToFit="1"/>
    </xf>
    <xf numFmtId="0" fontId="7" fillId="4" borderId="33" xfId="0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5" fillId="38" borderId="31" xfId="0" applyFont="1" applyFill="1" applyBorder="1" applyAlignment="1">
      <alignment horizontal="center" vertical="center" shrinkToFit="1"/>
    </xf>
    <xf numFmtId="0" fontId="15" fillId="38" borderId="36" xfId="0" applyFont="1" applyFill="1" applyBorder="1" applyAlignment="1">
      <alignment horizontal="center" vertical="center" shrinkToFit="1"/>
    </xf>
    <xf numFmtId="0" fontId="15" fillId="38" borderId="32" xfId="0" applyFont="1" applyFill="1" applyBorder="1" applyAlignment="1">
      <alignment horizontal="center" vertical="center" shrinkToFit="1"/>
    </xf>
    <xf numFmtId="0" fontId="15" fillId="38" borderId="23" xfId="0" applyFont="1" applyFill="1" applyBorder="1" applyAlignment="1">
      <alignment horizontal="center" vertical="center" shrinkToFit="1"/>
    </xf>
    <xf numFmtId="0" fontId="15" fillId="38" borderId="0" xfId="0" applyFont="1" applyFill="1" applyBorder="1" applyAlignment="1">
      <alignment horizontal="center" vertical="center" shrinkToFit="1"/>
    </xf>
    <xf numFmtId="0" fontId="15" fillId="38" borderId="24" xfId="0" applyFont="1" applyFill="1" applyBorder="1" applyAlignment="1">
      <alignment horizontal="center" vertical="center" shrinkToFit="1"/>
    </xf>
    <xf numFmtId="0" fontId="15" fillId="38" borderId="18" xfId="0" applyFont="1" applyFill="1" applyBorder="1" applyAlignment="1">
      <alignment horizontal="center" vertical="center" shrinkToFit="1"/>
    </xf>
    <xf numFmtId="0" fontId="15" fillId="38" borderId="11" xfId="0" applyFont="1" applyFill="1" applyBorder="1" applyAlignment="1">
      <alignment horizontal="center" vertical="center" shrinkToFit="1"/>
    </xf>
    <xf numFmtId="0" fontId="15" fillId="38" borderId="19" xfId="0" applyFont="1" applyFill="1" applyBorder="1" applyAlignment="1">
      <alignment horizontal="center" vertical="center" shrinkToFit="1"/>
    </xf>
    <xf numFmtId="0" fontId="7" fillId="38" borderId="33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 shrinkToFit="1"/>
    </xf>
    <xf numFmtId="0" fontId="7" fillId="38" borderId="35" xfId="0" applyFont="1" applyFill="1" applyBorder="1" applyAlignment="1">
      <alignment horizontal="center" vertical="center" shrinkToFit="1"/>
    </xf>
    <xf numFmtId="0" fontId="13" fillId="38" borderId="37" xfId="0" applyFont="1" applyFill="1" applyBorder="1" applyAlignment="1">
      <alignment horizontal="center" vertical="center"/>
    </xf>
    <xf numFmtId="0" fontId="13" fillId="38" borderId="38" xfId="0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 wrapText="1" shrinkToFit="1"/>
    </xf>
    <xf numFmtId="0" fontId="7" fillId="38" borderId="40" xfId="0" applyFont="1" applyFill="1" applyBorder="1" applyAlignment="1">
      <alignment horizontal="center" vertical="center" shrinkToFit="1"/>
    </xf>
    <xf numFmtId="0" fontId="7" fillId="38" borderId="33" xfId="0" applyFont="1" applyFill="1" applyBorder="1" applyAlignment="1">
      <alignment horizontal="center" vertical="center" wrapText="1" shrinkToFit="1"/>
    </xf>
    <xf numFmtId="0" fontId="7" fillId="38" borderId="34" xfId="0" applyFont="1" applyFill="1" applyBorder="1" applyAlignment="1">
      <alignment horizontal="center" vertical="center" wrapText="1" shrinkToFit="1"/>
    </xf>
    <xf numFmtId="0" fontId="7" fillId="38" borderId="35" xfId="0" applyFont="1" applyFill="1" applyBorder="1" applyAlignment="1">
      <alignment horizontal="center" vertical="center" wrapText="1" shrinkToFit="1"/>
    </xf>
    <xf numFmtId="0" fontId="7" fillId="38" borderId="34" xfId="0" applyFont="1" applyFill="1" applyBorder="1" applyAlignment="1">
      <alignment horizontal="center" vertical="center" shrinkToFit="1"/>
    </xf>
    <xf numFmtId="0" fontId="7" fillId="38" borderId="33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/>
    </xf>
    <xf numFmtId="0" fontId="7" fillId="39" borderId="33" xfId="0" applyFont="1" applyFill="1" applyBorder="1" applyAlignment="1">
      <alignment horizontal="center" vertical="center" shrinkToFit="1"/>
    </xf>
    <xf numFmtId="0" fontId="7" fillId="39" borderId="35" xfId="0" applyFont="1" applyFill="1" applyBorder="1" applyAlignment="1">
      <alignment horizontal="center" vertical="center" shrinkToFit="1"/>
    </xf>
    <xf numFmtId="0" fontId="7" fillId="39" borderId="33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0" fontId="7" fillId="39" borderId="36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 shrinkToFit="1"/>
    </xf>
    <xf numFmtId="0" fontId="15" fillId="7" borderId="36" xfId="0" applyFont="1" applyFill="1" applyBorder="1" applyAlignment="1">
      <alignment horizontal="center" vertical="center" shrinkToFit="1"/>
    </xf>
    <xf numFmtId="0" fontId="15" fillId="7" borderId="32" xfId="0" applyFont="1" applyFill="1" applyBorder="1" applyAlignment="1">
      <alignment horizontal="center" vertical="center" shrinkToFit="1"/>
    </xf>
    <xf numFmtId="0" fontId="15" fillId="7" borderId="23" xfId="0" applyFont="1" applyFill="1" applyBorder="1" applyAlignment="1">
      <alignment horizontal="center" vertical="center" shrinkToFit="1"/>
    </xf>
    <xf numFmtId="0" fontId="15" fillId="7" borderId="0" xfId="0" applyFont="1" applyFill="1" applyBorder="1" applyAlignment="1">
      <alignment horizontal="center" vertical="center" shrinkToFit="1"/>
    </xf>
    <xf numFmtId="0" fontId="15" fillId="7" borderId="24" xfId="0" applyFont="1" applyFill="1" applyBorder="1" applyAlignment="1">
      <alignment horizontal="center" vertical="center" shrinkToFit="1"/>
    </xf>
    <xf numFmtId="0" fontId="15" fillId="7" borderId="18" xfId="0" applyFont="1" applyFill="1" applyBorder="1" applyAlignment="1">
      <alignment horizontal="center" vertical="center" shrinkToFit="1"/>
    </xf>
    <xf numFmtId="0" fontId="15" fillId="7" borderId="11" xfId="0" applyFont="1" applyFill="1" applyBorder="1" applyAlignment="1">
      <alignment horizontal="center" vertical="center" shrinkToFit="1"/>
    </xf>
    <xf numFmtId="0" fontId="15" fillId="7" borderId="19" xfId="0" applyFont="1" applyFill="1" applyBorder="1" applyAlignment="1">
      <alignment horizontal="center" vertical="center" shrinkToFi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 wrapText="1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33" xfId="0" applyFont="1" applyFill="1" applyBorder="1" applyAlignment="1">
      <alignment horizontal="center" vertical="center" wrapText="1" shrinkToFit="1"/>
    </xf>
    <xf numFmtId="0" fontId="7" fillId="7" borderId="34" xfId="0" applyFont="1" applyFill="1" applyBorder="1" applyAlignment="1">
      <alignment horizontal="center" vertical="center" wrapText="1" shrinkToFit="1"/>
    </xf>
    <xf numFmtId="0" fontId="7" fillId="7" borderId="35" xfId="0" applyFont="1" applyFill="1" applyBorder="1" applyAlignment="1">
      <alignment horizontal="center" vertical="center" wrapText="1" shrinkToFit="1"/>
    </xf>
    <xf numFmtId="0" fontId="7" fillId="7" borderId="33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 shrinkToFit="1"/>
    </xf>
    <xf numFmtId="0" fontId="7" fillId="7" borderId="34" xfId="0" applyFont="1" applyFill="1" applyBorder="1" applyAlignment="1">
      <alignment horizontal="center" vertical="center" shrinkToFit="1"/>
    </xf>
    <xf numFmtId="0" fontId="7" fillId="7" borderId="35" xfId="0" applyFont="1" applyFill="1" applyBorder="1" applyAlignment="1">
      <alignment horizontal="center" vertical="center" shrinkToFit="1"/>
    </xf>
    <xf numFmtId="0" fontId="15" fillId="28" borderId="31" xfId="0" applyFont="1" applyFill="1" applyBorder="1" applyAlignment="1">
      <alignment horizontal="center" vertical="center" shrinkToFit="1"/>
    </xf>
    <xf numFmtId="0" fontId="15" fillId="28" borderId="36" xfId="0" applyFont="1" applyFill="1" applyBorder="1" applyAlignment="1">
      <alignment horizontal="center" vertical="center" shrinkToFit="1"/>
    </xf>
    <xf numFmtId="0" fontId="15" fillId="28" borderId="32" xfId="0" applyFont="1" applyFill="1" applyBorder="1" applyAlignment="1">
      <alignment horizontal="center" vertical="center" shrinkToFit="1"/>
    </xf>
    <xf numFmtId="0" fontId="15" fillId="28" borderId="23" xfId="0" applyFont="1" applyFill="1" applyBorder="1" applyAlignment="1">
      <alignment horizontal="center" vertical="center" shrinkToFit="1"/>
    </xf>
    <xf numFmtId="0" fontId="15" fillId="28" borderId="0" xfId="0" applyFont="1" applyFill="1" applyBorder="1" applyAlignment="1">
      <alignment horizontal="center" vertical="center" shrinkToFit="1"/>
    </xf>
    <xf numFmtId="0" fontId="15" fillId="28" borderId="24" xfId="0" applyFont="1" applyFill="1" applyBorder="1" applyAlignment="1">
      <alignment horizontal="center" vertical="center" shrinkToFit="1"/>
    </xf>
    <xf numFmtId="0" fontId="15" fillId="28" borderId="18" xfId="0" applyFont="1" applyFill="1" applyBorder="1" applyAlignment="1">
      <alignment horizontal="center" vertical="center" shrinkToFit="1"/>
    </xf>
    <xf numFmtId="0" fontId="15" fillId="28" borderId="11" xfId="0" applyFont="1" applyFill="1" applyBorder="1" applyAlignment="1">
      <alignment horizontal="center" vertical="center" shrinkToFit="1"/>
    </xf>
    <xf numFmtId="0" fontId="15" fillId="28" borderId="19" xfId="0" applyFont="1" applyFill="1" applyBorder="1" applyAlignment="1">
      <alignment horizontal="center" vertical="center" shrinkToFit="1"/>
    </xf>
    <xf numFmtId="0" fontId="13" fillId="28" borderId="37" xfId="0" applyFont="1" applyFill="1" applyBorder="1" applyAlignment="1">
      <alignment horizontal="center" vertical="center"/>
    </xf>
    <xf numFmtId="0" fontId="13" fillId="28" borderId="38" xfId="0" applyFont="1" applyFill="1" applyBorder="1" applyAlignment="1">
      <alignment horizontal="center" vertical="center"/>
    </xf>
    <xf numFmtId="0" fontId="13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 wrapText="1" shrinkToFit="1"/>
    </xf>
    <xf numFmtId="0" fontId="7" fillId="28" borderId="40" xfId="0" applyFont="1" applyFill="1" applyBorder="1" applyAlignment="1">
      <alignment horizontal="center" vertical="center" shrinkToFit="1"/>
    </xf>
    <xf numFmtId="0" fontId="7" fillId="28" borderId="33" xfId="0" applyFont="1" applyFill="1" applyBorder="1" applyAlignment="1">
      <alignment horizontal="center" vertical="center" wrapText="1" shrinkToFit="1"/>
    </xf>
    <xf numFmtId="0" fontId="7" fillId="28" borderId="34" xfId="0" applyFont="1" applyFill="1" applyBorder="1" applyAlignment="1">
      <alignment horizontal="center" vertical="center" wrapText="1" shrinkToFit="1"/>
    </xf>
    <xf numFmtId="0" fontId="7" fillId="28" borderId="35" xfId="0" applyFont="1" applyFill="1" applyBorder="1" applyAlignment="1">
      <alignment horizontal="center" vertical="center" wrapText="1" shrinkToFit="1"/>
    </xf>
    <xf numFmtId="0" fontId="7" fillId="28" borderId="33" xfId="0" applyFont="1" applyFill="1" applyBorder="1" applyAlignment="1">
      <alignment horizontal="center" vertical="center" shrinkToFit="1"/>
    </xf>
    <xf numFmtId="0" fontId="7" fillId="28" borderId="34" xfId="0" applyFont="1" applyFill="1" applyBorder="1" applyAlignment="1">
      <alignment horizontal="center" vertical="center" shrinkToFit="1"/>
    </xf>
    <xf numFmtId="0" fontId="7" fillId="28" borderId="35" xfId="0" applyFont="1" applyFill="1" applyBorder="1" applyAlignment="1">
      <alignment horizontal="center" vertical="center" shrinkToFit="1"/>
    </xf>
    <xf numFmtId="0" fontId="15" fillId="39" borderId="31" xfId="0" applyFont="1" applyFill="1" applyBorder="1" applyAlignment="1">
      <alignment horizontal="center" vertical="center" shrinkToFit="1"/>
    </xf>
    <xf numFmtId="0" fontId="15" fillId="39" borderId="36" xfId="0" applyFont="1" applyFill="1" applyBorder="1" applyAlignment="1">
      <alignment horizontal="center" vertical="center" shrinkToFit="1"/>
    </xf>
    <xf numFmtId="0" fontId="15" fillId="39" borderId="32" xfId="0" applyFont="1" applyFill="1" applyBorder="1" applyAlignment="1">
      <alignment horizontal="center" vertical="center" shrinkToFit="1"/>
    </xf>
    <xf numFmtId="0" fontId="15" fillId="39" borderId="23" xfId="0" applyFont="1" applyFill="1" applyBorder="1" applyAlignment="1">
      <alignment horizontal="center" vertical="center" shrinkToFit="1"/>
    </xf>
    <xf numFmtId="0" fontId="15" fillId="39" borderId="0" xfId="0" applyFont="1" applyFill="1" applyBorder="1" applyAlignment="1">
      <alignment horizontal="center" vertical="center" shrinkToFit="1"/>
    </xf>
    <xf numFmtId="0" fontId="15" fillId="39" borderId="24" xfId="0" applyFont="1" applyFill="1" applyBorder="1" applyAlignment="1">
      <alignment horizontal="center" vertical="center" shrinkToFit="1"/>
    </xf>
    <xf numFmtId="0" fontId="15" fillId="39" borderId="18" xfId="0" applyFont="1" applyFill="1" applyBorder="1" applyAlignment="1">
      <alignment horizontal="center" vertical="center" shrinkToFit="1"/>
    </xf>
    <xf numFmtId="0" fontId="15" fillId="39" borderId="11" xfId="0" applyFont="1" applyFill="1" applyBorder="1" applyAlignment="1">
      <alignment horizontal="center" vertical="center" shrinkToFit="1"/>
    </xf>
    <xf numFmtId="0" fontId="15" fillId="39" borderId="19" xfId="0" applyFont="1" applyFill="1" applyBorder="1" applyAlignment="1">
      <alignment horizontal="center" vertical="center" shrinkToFit="1"/>
    </xf>
    <xf numFmtId="0" fontId="7" fillId="39" borderId="33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shrinkToFit="1"/>
    </xf>
    <xf numFmtId="0" fontId="13" fillId="39" borderId="37" xfId="0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center" vertical="center"/>
    </xf>
    <xf numFmtId="0" fontId="13" fillId="39" borderId="39" xfId="0" applyFont="1" applyFill="1" applyBorder="1" applyAlignment="1">
      <alignment horizontal="center" vertical="center"/>
    </xf>
    <xf numFmtId="0" fontId="7" fillId="39" borderId="40" xfId="0" applyFont="1" applyFill="1" applyBorder="1" applyAlignment="1">
      <alignment horizontal="center" vertical="center" wrapText="1" shrinkToFit="1"/>
    </xf>
    <xf numFmtId="0" fontId="7" fillId="39" borderId="40" xfId="0" applyFont="1" applyFill="1" applyBorder="1" applyAlignment="1">
      <alignment horizontal="center" vertical="center" shrinkToFit="1"/>
    </xf>
    <xf numFmtId="0" fontId="7" fillId="39" borderId="33" xfId="0" applyFont="1" applyFill="1" applyBorder="1" applyAlignment="1">
      <alignment horizontal="center" vertical="center" wrapText="1" shrinkToFit="1"/>
    </xf>
    <xf numFmtId="0" fontId="7" fillId="39" borderId="34" xfId="0" applyFont="1" applyFill="1" applyBorder="1" applyAlignment="1">
      <alignment horizontal="center" vertical="center" wrapText="1" shrinkToFit="1"/>
    </xf>
    <xf numFmtId="0" fontId="7" fillId="39" borderId="35" xfId="0" applyFont="1" applyFill="1" applyBorder="1" applyAlignment="1">
      <alignment horizontal="center" vertical="center" wrapText="1" shrinkToFit="1"/>
    </xf>
    <xf numFmtId="0" fontId="7" fillId="28" borderId="33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center" vertical="center" wrapText="1"/>
    </xf>
    <xf numFmtId="0" fontId="7" fillId="28" borderId="35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/>
    </xf>
    <xf numFmtId="0" fontId="18" fillId="2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37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0" fillId="36" borderId="0" xfId="0" applyFont="1" applyFill="1" applyAlignment="1">
      <alignment vertical="center" shrinkToFit="1"/>
    </xf>
    <xf numFmtId="0" fontId="19" fillId="36" borderId="0" xfId="0" applyFont="1" applyFill="1" applyAlignment="1">
      <alignment vertical="center" shrinkToFit="1"/>
    </xf>
    <xf numFmtId="0" fontId="3" fillId="36" borderId="0" xfId="0" applyFont="1" applyFill="1" applyAlignment="1">
      <alignment horizontal="center" vertical="center" shrinkToFit="1"/>
    </xf>
    <xf numFmtId="0" fontId="4" fillId="36" borderId="0" xfId="0" applyFont="1" applyFill="1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  <xf numFmtId="0" fontId="20" fillId="36" borderId="0" xfId="0" applyFont="1" applyFill="1" applyAlignment="1">
      <alignment vertical="center" shrinkToFit="1"/>
    </xf>
    <xf numFmtId="0" fontId="10" fillId="36" borderId="0" xfId="0" applyFont="1" applyFill="1" applyAlignment="1">
      <alignment horizontal="right" vertical="center" shrinkToFit="1"/>
    </xf>
    <xf numFmtId="0" fontId="4" fillId="37" borderId="0" xfId="0" applyFont="1" applyFill="1" applyBorder="1" applyAlignment="1">
      <alignment horizontal="center" vertical="center" shrinkToFit="1"/>
    </xf>
    <xf numFmtId="0" fontId="10" fillId="37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10" fillId="37" borderId="12" xfId="0" applyFont="1" applyFill="1" applyBorder="1" applyAlignment="1">
      <alignment horizontal="right" vertical="center" shrinkToFit="1"/>
    </xf>
    <xf numFmtId="0" fontId="10" fillId="37" borderId="13" xfId="0" applyFont="1" applyFill="1" applyBorder="1" applyAlignment="1">
      <alignment horizontal="right" vertical="center" shrinkToFit="1"/>
    </xf>
    <xf numFmtId="0" fontId="10" fillId="34" borderId="12" xfId="0" applyFont="1" applyFill="1" applyBorder="1" applyAlignment="1">
      <alignment horizontal="right" vertical="center" shrinkToFit="1"/>
    </xf>
    <xf numFmtId="0" fontId="10" fillId="34" borderId="13" xfId="0" applyFont="1" applyFill="1" applyBorder="1" applyAlignment="1">
      <alignment horizontal="right" vertical="center" shrinkToFit="1"/>
    </xf>
    <xf numFmtId="0" fontId="10" fillId="37" borderId="12" xfId="0" applyFont="1" applyFill="1" applyBorder="1" applyAlignment="1">
      <alignment horizontal="left" vertical="center" shrinkToFit="1"/>
    </xf>
    <xf numFmtId="0" fontId="10" fillId="37" borderId="13" xfId="0" applyFont="1" applyFill="1" applyBorder="1" applyAlignment="1">
      <alignment horizontal="left" vertical="center" shrinkToFit="1"/>
    </xf>
    <xf numFmtId="0" fontId="10" fillId="34" borderId="12" xfId="0" applyFont="1" applyFill="1" applyBorder="1" applyAlignment="1">
      <alignment horizontal="left" vertical="center" shrinkToFit="1"/>
    </xf>
    <xf numFmtId="0" fontId="10" fillId="34" borderId="13" xfId="0" applyFont="1" applyFill="1" applyBorder="1" applyAlignment="1">
      <alignment horizontal="left" vertical="center" shrinkToFit="1"/>
    </xf>
    <xf numFmtId="20" fontId="10" fillId="36" borderId="0" xfId="0" applyNumberFormat="1" applyFont="1" applyFill="1" applyAlignment="1">
      <alignment horizontal="left" vertical="center" shrinkToFit="1"/>
    </xf>
    <xf numFmtId="20" fontId="10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9525</xdr:rowOff>
    </xdr:from>
    <xdr:to>
      <xdr:col>7</xdr:col>
      <xdr:colOff>76200</xdr:colOff>
      <xdr:row>4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86050" y="923925"/>
          <a:ext cx="86677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66675</xdr:colOff>
      <xdr:row>21</xdr:row>
      <xdr:rowOff>0</xdr:rowOff>
    </xdr:from>
    <xdr:to>
      <xdr:col>7</xdr:col>
      <xdr:colOff>85725</xdr:colOff>
      <xdr:row>22</xdr:row>
      <xdr:rowOff>238125</xdr:rowOff>
    </xdr:to>
    <xdr:sp>
      <xdr:nvSpPr>
        <xdr:cNvPr id="2" name="大かっこ 4"/>
        <xdr:cNvSpPr>
          <a:spLocks/>
        </xdr:cNvSpPr>
      </xdr:nvSpPr>
      <xdr:spPr>
        <a:xfrm>
          <a:off x="2705100" y="6400800"/>
          <a:ext cx="8572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9</xdr:row>
      <xdr:rowOff>28575</xdr:rowOff>
    </xdr:from>
    <xdr:to>
      <xdr:col>17</xdr:col>
      <xdr:colOff>57150</xdr:colOff>
      <xdr:row>10</xdr:row>
      <xdr:rowOff>257175</xdr:rowOff>
    </xdr:to>
    <xdr:sp>
      <xdr:nvSpPr>
        <xdr:cNvPr id="3" name="大かっこ 6"/>
        <xdr:cNvSpPr>
          <a:spLocks/>
        </xdr:cNvSpPr>
      </xdr:nvSpPr>
      <xdr:spPr>
        <a:xfrm>
          <a:off x="8591550" y="2771775"/>
          <a:ext cx="8477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17</xdr:col>
      <xdr:colOff>85725</xdr:colOff>
      <xdr:row>22</xdr:row>
      <xdr:rowOff>238125</xdr:rowOff>
    </xdr:to>
    <xdr:sp>
      <xdr:nvSpPr>
        <xdr:cNvPr id="4" name="大かっこ 8"/>
        <xdr:cNvSpPr>
          <a:spLocks/>
        </xdr:cNvSpPr>
      </xdr:nvSpPr>
      <xdr:spPr>
        <a:xfrm>
          <a:off x="8610600" y="6400800"/>
          <a:ext cx="8572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47625</xdr:colOff>
      <xdr:row>9</xdr:row>
      <xdr:rowOff>28575</xdr:rowOff>
    </xdr:from>
    <xdr:to>
      <xdr:col>7</xdr:col>
      <xdr:colOff>47625</xdr:colOff>
      <xdr:row>10</xdr:row>
      <xdr:rowOff>257175</xdr:rowOff>
    </xdr:to>
    <xdr:sp>
      <xdr:nvSpPr>
        <xdr:cNvPr id="5" name="大かっこ 14"/>
        <xdr:cNvSpPr>
          <a:spLocks/>
        </xdr:cNvSpPr>
      </xdr:nvSpPr>
      <xdr:spPr>
        <a:xfrm>
          <a:off x="2686050" y="2771775"/>
          <a:ext cx="83820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47625</xdr:colOff>
      <xdr:row>15</xdr:row>
      <xdr:rowOff>9525</xdr:rowOff>
    </xdr:from>
    <xdr:to>
      <xdr:col>7</xdr:col>
      <xdr:colOff>76200</xdr:colOff>
      <xdr:row>16</xdr:row>
      <xdr:rowOff>266700</xdr:rowOff>
    </xdr:to>
    <xdr:sp>
      <xdr:nvSpPr>
        <xdr:cNvPr id="6" name="大かっこ 15"/>
        <xdr:cNvSpPr>
          <a:spLocks/>
        </xdr:cNvSpPr>
      </xdr:nvSpPr>
      <xdr:spPr>
        <a:xfrm>
          <a:off x="2686050" y="4581525"/>
          <a:ext cx="866775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66675</xdr:colOff>
      <xdr:row>21</xdr:row>
      <xdr:rowOff>0</xdr:rowOff>
    </xdr:from>
    <xdr:to>
      <xdr:col>7</xdr:col>
      <xdr:colOff>85725</xdr:colOff>
      <xdr:row>22</xdr:row>
      <xdr:rowOff>238125</xdr:rowOff>
    </xdr:to>
    <xdr:sp>
      <xdr:nvSpPr>
        <xdr:cNvPr id="7" name="大かっこ 16"/>
        <xdr:cNvSpPr>
          <a:spLocks/>
        </xdr:cNvSpPr>
      </xdr:nvSpPr>
      <xdr:spPr>
        <a:xfrm>
          <a:off x="2705100" y="6400800"/>
          <a:ext cx="8572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47625</xdr:colOff>
      <xdr:row>27</xdr:row>
      <xdr:rowOff>19050</xdr:rowOff>
    </xdr:from>
    <xdr:to>
      <xdr:col>7</xdr:col>
      <xdr:colOff>76200</xdr:colOff>
      <xdr:row>28</xdr:row>
      <xdr:rowOff>266700</xdr:rowOff>
    </xdr:to>
    <xdr:sp>
      <xdr:nvSpPr>
        <xdr:cNvPr id="8" name="大かっこ 17"/>
        <xdr:cNvSpPr>
          <a:spLocks/>
        </xdr:cNvSpPr>
      </xdr:nvSpPr>
      <xdr:spPr>
        <a:xfrm>
          <a:off x="2686050" y="8248650"/>
          <a:ext cx="866775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76200</xdr:colOff>
      <xdr:row>4</xdr:row>
      <xdr:rowOff>247650</xdr:rowOff>
    </xdr:to>
    <xdr:sp>
      <xdr:nvSpPr>
        <xdr:cNvPr id="9" name="大かっこ 18"/>
        <xdr:cNvSpPr>
          <a:spLocks/>
        </xdr:cNvSpPr>
      </xdr:nvSpPr>
      <xdr:spPr>
        <a:xfrm>
          <a:off x="8591550" y="923925"/>
          <a:ext cx="86677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15</xdr:row>
      <xdr:rowOff>9525</xdr:rowOff>
    </xdr:from>
    <xdr:to>
      <xdr:col>17</xdr:col>
      <xdr:colOff>76200</xdr:colOff>
      <xdr:row>16</xdr:row>
      <xdr:rowOff>266700</xdr:rowOff>
    </xdr:to>
    <xdr:sp>
      <xdr:nvSpPr>
        <xdr:cNvPr id="10" name="大かっこ 20"/>
        <xdr:cNvSpPr>
          <a:spLocks/>
        </xdr:cNvSpPr>
      </xdr:nvSpPr>
      <xdr:spPr>
        <a:xfrm>
          <a:off x="8591550" y="4581525"/>
          <a:ext cx="866775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27</xdr:row>
      <xdr:rowOff>19050</xdr:rowOff>
    </xdr:from>
    <xdr:to>
      <xdr:col>17</xdr:col>
      <xdr:colOff>76200</xdr:colOff>
      <xdr:row>28</xdr:row>
      <xdr:rowOff>266700</xdr:rowOff>
    </xdr:to>
    <xdr:sp>
      <xdr:nvSpPr>
        <xdr:cNvPr id="11" name="大かっこ 22"/>
        <xdr:cNvSpPr>
          <a:spLocks/>
        </xdr:cNvSpPr>
      </xdr:nvSpPr>
      <xdr:spPr>
        <a:xfrm>
          <a:off x="8591550" y="8248650"/>
          <a:ext cx="866775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9525</xdr:rowOff>
    </xdr:from>
    <xdr:to>
      <xdr:col>7</xdr:col>
      <xdr:colOff>76200</xdr:colOff>
      <xdr:row>4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86050" y="923925"/>
          <a:ext cx="86677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47625</xdr:colOff>
      <xdr:row>9</xdr:row>
      <xdr:rowOff>28575</xdr:rowOff>
    </xdr:from>
    <xdr:to>
      <xdr:col>7</xdr:col>
      <xdr:colOff>57150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86050" y="2771775"/>
          <a:ext cx="8477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47625</xdr:colOff>
      <xdr:row>15</xdr:row>
      <xdr:rowOff>9525</xdr:rowOff>
    </xdr:from>
    <xdr:to>
      <xdr:col>7</xdr:col>
      <xdr:colOff>76200</xdr:colOff>
      <xdr:row>16</xdr:row>
      <xdr:rowOff>266700</xdr:rowOff>
    </xdr:to>
    <xdr:sp>
      <xdr:nvSpPr>
        <xdr:cNvPr id="3" name="大かっこ 3"/>
        <xdr:cNvSpPr>
          <a:spLocks/>
        </xdr:cNvSpPr>
      </xdr:nvSpPr>
      <xdr:spPr>
        <a:xfrm>
          <a:off x="2686050" y="4581525"/>
          <a:ext cx="866775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66675</xdr:colOff>
      <xdr:row>21</xdr:row>
      <xdr:rowOff>0</xdr:rowOff>
    </xdr:from>
    <xdr:to>
      <xdr:col>7</xdr:col>
      <xdr:colOff>85725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705100" y="6400800"/>
          <a:ext cx="8572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76200</xdr:colOff>
      <xdr:row>4</xdr:row>
      <xdr:rowOff>247650</xdr:rowOff>
    </xdr:to>
    <xdr:sp>
      <xdr:nvSpPr>
        <xdr:cNvPr id="5" name="大かっこ 6"/>
        <xdr:cNvSpPr>
          <a:spLocks/>
        </xdr:cNvSpPr>
      </xdr:nvSpPr>
      <xdr:spPr>
        <a:xfrm>
          <a:off x="8591550" y="923925"/>
          <a:ext cx="86677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9</xdr:row>
      <xdr:rowOff>28575</xdr:rowOff>
    </xdr:from>
    <xdr:to>
      <xdr:col>17</xdr:col>
      <xdr:colOff>57150</xdr:colOff>
      <xdr:row>10</xdr:row>
      <xdr:rowOff>257175</xdr:rowOff>
    </xdr:to>
    <xdr:sp>
      <xdr:nvSpPr>
        <xdr:cNvPr id="6" name="大かっこ 7"/>
        <xdr:cNvSpPr>
          <a:spLocks/>
        </xdr:cNvSpPr>
      </xdr:nvSpPr>
      <xdr:spPr>
        <a:xfrm>
          <a:off x="8591550" y="2771775"/>
          <a:ext cx="8477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47625</xdr:colOff>
      <xdr:row>15</xdr:row>
      <xdr:rowOff>9525</xdr:rowOff>
    </xdr:from>
    <xdr:to>
      <xdr:col>17</xdr:col>
      <xdr:colOff>76200</xdr:colOff>
      <xdr:row>16</xdr:row>
      <xdr:rowOff>266700</xdr:rowOff>
    </xdr:to>
    <xdr:sp>
      <xdr:nvSpPr>
        <xdr:cNvPr id="7" name="大かっこ 8"/>
        <xdr:cNvSpPr>
          <a:spLocks/>
        </xdr:cNvSpPr>
      </xdr:nvSpPr>
      <xdr:spPr>
        <a:xfrm>
          <a:off x="8591550" y="4581525"/>
          <a:ext cx="866775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17</xdr:col>
      <xdr:colOff>85725</xdr:colOff>
      <xdr:row>22</xdr:row>
      <xdr:rowOff>238125</xdr:rowOff>
    </xdr:to>
    <xdr:sp>
      <xdr:nvSpPr>
        <xdr:cNvPr id="8" name="大かっこ 9"/>
        <xdr:cNvSpPr>
          <a:spLocks/>
        </xdr:cNvSpPr>
      </xdr:nvSpPr>
      <xdr:spPr>
        <a:xfrm>
          <a:off x="8610600" y="6400800"/>
          <a:ext cx="8572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47625</xdr:colOff>
      <xdr:row>3</xdr:row>
      <xdr:rowOff>9525</xdr:rowOff>
    </xdr:from>
    <xdr:to>
      <xdr:col>27</xdr:col>
      <xdr:colOff>76200</xdr:colOff>
      <xdr:row>4</xdr:row>
      <xdr:rowOff>247650</xdr:rowOff>
    </xdr:to>
    <xdr:sp>
      <xdr:nvSpPr>
        <xdr:cNvPr id="9" name="大かっこ 10"/>
        <xdr:cNvSpPr>
          <a:spLocks/>
        </xdr:cNvSpPr>
      </xdr:nvSpPr>
      <xdr:spPr>
        <a:xfrm>
          <a:off x="14497050" y="923925"/>
          <a:ext cx="86677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47625</xdr:colOff>
      <xdr:row>9</xdr:row>
      <xdr:rowOff>28575</xdr:rowOff>
    </xdr:from>
    <xdr:to>
      <xdr:col>27</xdr:col>
      <xdr:colOff>57150</xdr:colOff>
      <xdr:row>10</xdr:row>
      <xdr:rowOff>257175</xdr:rowOff>
    </xdr:to>
    <xdr:sp>
      <xdr:nvSpPr>
        <xdr:cNvPr id="10" name="大かっこ 11"/>
        <xdr:cNvSpPr>
          <a:spLocks/>
        </xdr:cNvSpPr>
      </xdr:nvSpPr>
      <xdr:spPr>
        <a:xfrm>
          <a:off x="14497050" y="2771775"/>
          <a:ext cx="8477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47625</xdr:colOff>
      <xdr:row>15</xdr:row>
      <xdr:rowOff>9525</xdr:rowOff>
    </xdr:from>
    <xdr:to>
      <xdr:col>27</xdr:col>
      <xdr:colOff>76200</xdr:colOff>
      <xdr:row>16</xdr:row>
      <xdr:rowOff>266700</xdr:rowOff>
    </xdr:to>
    <xdr:sp>
      <xdr:nvSpPr>
        <xdr:cNvPr id="11" name="大かっこ 12"/>
        <xdr:cNvSpPr>
          <a:spLocks/>
        </xdr:cNvSpPr>
      </xdr:nvSpPr>
      <xdr:spPr>
        <a:xfrm>
          <a:off x="14497050" y="4581525"/>
          <a:ext cx="866775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66675</xdr:colOff>
      <xdr:row>21</xdr:row>
      <xdr:rowOff>0</xdr:rowOff>
    </xdr:from>
    <xdr:to>
      <xdr:col>27</xdr:col>
      <xdr:colOff>85725</xdr:colOff>
      <xdr:row>22</xdr:row>
      <xdr:rowOff>238125</xdr:rowOff>
    </xdr:to>
    <xdr:sp>
      <xdr:nvSpPr>
        <xdr:cNvPr id="12" name="大かっこ 13"/>
        <xdr:cNvSpPr>
          <a:spLocks/>
        </xdr:cNvSpPr>
      </xdr:nvSpPr>
      <xdr:spPr>
        <a:xfrm>
          <a:off x="14516100" y="6400800"/>
          <a:ext cx="8572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228600</xdr:rowOff>
    </xdr:from>
    <xdr:to>
      <xdr:col>6</xdr:col>
      <xdr:colOff>38100</xdr:colOff>
      <xdr:row>33</xdr:row>
      <xdr:rowOff>381000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04800" y="596265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33</xdr:row>
      <xdr:rowOff>9525</xdr:rowOff>
    </xdr:from>
    <xdr:to>
      <xdr:col>9</xdr:col>
      <xdr:colOff>47625</xdr:colOff>
      <xdr:row>33</xdr:row>
      <xdr:rowOff>161925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628650" y="5743575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38100</xdr:colOff>
      <xdr:row>34</xdr:row>
      <xdr:rowOff>76200</xdr:rowOff>
    </xdr:from>
    <xdr:to>
      <xdr:col>13</xdr:col>
      <xdr:colOff>85725</xdr:colOff>
      <xdr:row>37</xdr:row>
      <xdr:rowOff>85725</xdr:rowOff>
    </xdr:to>
    <xdr:pic>
      <xdr:nvPicPr>
        <xdr:cNvPr id="3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2103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38</xdr:row>
      <xdr:rowOff>66675</xdr:rowOff>
    </xdr:from>
    <xdr:to>
      <xdr:col>19</xdr:col>
      <xdr:colOff>104775</xdr:colOff>
      <xdr:row>41</xdr:row>
      <xdr:rowOff>76200</xdr:rowOff>
    </xdr:to>
    <xdr:pic>
      <xdr:nvPicPr>
        <xdr:cNvPr id="4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8294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42</xdr:row>
      <xdr:rowOff>66675</xdr:rowOff>
    </xdr:from>
    <xdr:to>
      <xdr:col>25</xdr:col>
      <xdr:colOff>85725</xdr:colOff>
      <xdr:row>45</xdr:row>
      <xdr:rowOff>76200</xdr:rowOff>
    </xdr:to>
    <xdr:pic>
      <xdr:nvPicPr>
        <xdr:cNvPr id="5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4580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46</xdr:row>
      <xdr:rowOff>57150</xdr:rowOff>
    </xdr:from>
    <xdr:to>
      <xdr:col>31</xdr:col>
      <xdr:colOff>85725</xdr:colOff>
      <xdr:row>49</xdr:row>
      <xdr:rowOff>66675</xdr:rowOff>
    </xdr:to>
    <xdr:pic>
      <xdr:nvPicPr>
        <xdr:cNvPr id="6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077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50</xdr:row>
      <xdr:rowOff>85725</xdr:rowOff>
    </xdr:from>
    <xdr:to>
      <xdr:col>37</xdr:col>
      <xdr:colOff>85725</xdr:colOff>
      <xdr:row>53</xdr:row>
      <xdr:rowOff>95250</xdr:rowOff>
    </xdr:to>
    <xdr:pic>
      <xdr:nvPicPr>
        <xdr:cNvPr id="7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87344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54</xdr:row>
      <xdr:rowOff>76200</xdr:rowOff>
    </xdr:from>
    <xdr:to>
      <xdr:col>43</xdr:col>
      <xdr:colOff>104775</xdr:colOff>
      <xdr:row>57</xdr:row>
      <xdr:rowOff>85725</xdr:rowOff>
    </xdr:to>
    <xdr:pic>
      <xdr:nvPicPr>
        <xdr:cNvPr id="8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3535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58</xdr:row>
      <xdr:rowOff>66675</xdr:rowOff>
    </xdr:from>
    <xdr:to>
      <xdr:col>49</xdr:col>
      <xdr:colOff>104775</xdr:colOff>
      <xdr:row>61</xdr:row>
      <xdr:rowOff>76200</xdr:rowOff>
    </xdr:to>
    <xdr:pic>
      <xdr:nvPicPr>
        <xdr:cNvPr id="9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9726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228600</xdr:rowOff>
    </xdr:from>
    <xdr:to>
      <xdr:col>6</xdr:col>
      <xdr:colOff>38100</xdr:colOff>
      <xdr:row>2</xdr:row>
      <xdr:rowOff>381000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304800" y="78105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</xdr:row>
      <xdr:rowOff>9525</xdr:rowOff>
    </xdr:from>
    <xdr:to>
      <xdr:col>9</xdr:col>
      <xdr:colOff>47625</xdr:colOff>
      <xdr:row>2</xdr:row>
      <xdr:rowOff>161925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28650" y="561975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38100</xdr:colOff>
      <xdr:row>3</xdr:row>
      <xdr:rowOff>76200</xdr:rowOff>
    </xdr:from>
    <xdr:to>
      <xdr:col>13</xdr:col>
      <xdr:colOff>85725</xdr:colOff>
      <xdr:row>6</xdr:row>
      <xdr:rowOff>85725</xdr:rowOff>
    </xdr:to>
    <xdr:pic>
      <xdr:nvPicPr>
        <xdr:cNvPr id="12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0287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7</xdr:row>
      <xdr:rowOff>66675</xdr:rowOff>
    </xdr:from>
    <xdr:to>
      <xdr:col>19</xdr:col>
      <xdr:colOff>104775</xdr:colOff>
      <xdr:row>10</xdr:row>
      <xdr:rowOff>76200</xdr:rowOff>
    </xdr:to>
    <xdr:pic>
      <xdr:nvPicPr>
        <xdr:cNvPr id="13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6478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11</xdr:row>
      <xdr:rowOff>66675</xdr:rowOff>
    </xdr:from>
    <xdr:to>
      <xdr:col>25</xdr:col>
      <xdr:colOff>85725</xdr:colOff>
      <xdr:row>14</xdr:row>
      <xdr:rowOff>76200</xdr:rowOff>
    </xdr:to>
    <xdr:pic>
      <xdr:nvPicPr>
        <xdr:cNvPr id="14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2764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15</xdr:row>
      <xdr:rowOff>57150</xdr:rowOff>
    </xdr:from>
    <xdr:to>
      <xdr:col>31</xdr:col>
      <xdr:colOff>85725</xdr:colOff>
      <xdr:row>18</xdr:row>
      <xdr:rowOff>66675</xdr:rowOff>
    </xdr:to>
    <xdr:pic>
      <xdr:nvPicPr>
        <xdr:cNvPr id="15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956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19</xdr:row>
      <xdr:rowOff>85725</xdr:rowOff>
    </xdr:from>
    <xdr:to>
      <xdr:col>37</xdr:col>
      <xdr:colOff>85725</xdr:colOff>
      <xdr:row>22</xdr:row>
      <xdr:rowOff>95250</xdr:rowOff>
    </xdr:to>
    <xdr:pic>
      <xdr:nvPicPr>
        <xdr:cNvPr id="16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5528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23</xdr:row>
      <xdr:rowOff>76200</xdr:rowOff>
    </xdr:from>
    <xdr:to>
      <xdr:col>43</xdr:col>
      <xdr:colOff>104775</xdr:colOff>
      <xdr:row>26</xdr:row>
      <xdr:rowOff>85725</xdr:rowOff>
    </xdr:to>
    <xdr:pic>
      <xdr:nvPicPr>
        <xdr:cNvPr id="17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1719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27</xdr:row>
      <xdr:rowOff>66675</xdr:rowOff>
    </xdr:from>
    <xdr:to>
      <xdr:col>49</xdr:col>
      <xdr:colOff>104775</xdr:colOff>
      <xdr:row>30</xdr:row>
      <xdr:rowOff>76200</xdr:rowOff>
    </xdr:to>
    <xdr:pic>
      <xdr:nvPicPr>
        <xdr:cNvPr id="18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7910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64</xdr:row>
      <xdr:rowOff>228600</xdr:rowOff>
    </xdr:from>
    <xdr:to>
      <xdr:col>6</xdr:col>
      <xdr:colOff>38100</xdr:colOff>
      <xdr:row>64</xdr:row>
      <xdr:rowOff>381000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304800" y="111347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64</xdr:row>
      <xdr:rowOff>9525</xdr:rowOff>
    </xdr:from>
    <xdr:to>
      <xdr:col>9</xdr:col>
      <xdr:colOff>47625</xdr:colOff>
      <xdr:row>64</xdr:row>
      <xdr:rowOff>161925</xdr:rowOff>
    </xdr:to>
    <xdr:sp>
      <xdr:nvSpPr>
        <xdr:cNvPr id="20" name="Text Box 18"/>
        <xdr:cNvSpPr txBox="1">
          <a:spLocks noChangeArrowheads="1"/>
        </xdr:cNvSpPr>
      </xdr:nvSpPr>
      <xdr:spPr>
        <a:xfrm>
          <a:off x="628650" y="10915650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38100</xdr:colOff>
      <xdr:row>65</xdr:row>
      <xdr:rowOff>76200</xdr:rowOff>
    </xdr:from>
    <xdr:to>
      <xdr:col>13</xdr:col>
      <xdr:colOff>85725</xdr:colOff>
      <xdr:row>68</xdr:row>
      <xdr:rowOff>85725</xdr:rowOff>
    </xdr:to>
    <xdr:pic>
      <xdr:nvPicPr>
        <xdr:cNvPr id="21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13823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69</xdr:row>
      <xdr:rowOff>66675</xdr:rowOff>
    </xdr:from>
    <xdr:to>
      <xdr:col>19</xdr:col>
      <xdr:colOff>104775</xdr:colOff>
      <xdr:row>72</xdr:row>
      <xdr:rowOff>76200</xdr:rowOff>
    </xdr:to>
    <xdr:pic>
      <xdr:nvPicPr>
        <xdr:cNvPr id="22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0015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73</xdr:row>
      <xdr:rowOff>66675</xdr:rowOff>
    </xdr:from>
    <xdr:to>
      <xdr:col>25</xdr:col>
      <xdr:colOff>85725</xdr:colOff>
      <xdr:row>76</xdr:row>
      <xdr:rowOff>76200</xdr:rowOff>
    </xdr:to>
    <xdr:pic>
      <xdr:nvPicPr>
        <xdr:cNvPr id="23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26301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77</xdr:row>
      <xdr:rowOff>57150</xdr:rowOff>
    </xdr:from>
    <xdr:to>
      <xdr:col>31</xdr:col>
      <xdr:colOff>85725</xdr:colOff>
      <xdr:row>80</xdr:row>
      <xdr:rowOff>66675</xdr:rowOff>
    </xdr:to>
    <xdr:pic>
      <xdr:nvPicPr>
        <xdr:cNvPr id="24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2492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81</xdr:row>
      <xdr:rowOff>85725</xdr:rowOff>
    </xdr:from>
    <xdr:to>
      <xdr:col>37</xdr:col>
      <xdr:colOff>85725</xdr:colOff>
      <xdr:row>84</xdr:row>
      <xdr:rowOff>95250</xdr:rowOff>
    </xdr:to>
    <xdr:pic>
      <xdr:nvPicPr>
        <xdr:cNvPr id="25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39065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85</xdr:row>
      <xdr:rowOff>76200</xdr:rowOff>
    </xdr:from>
    <xdr:to>
      <xdr:col>43</xdr:col>
      <xdr:colOff>104775</xdr:colOff>
      <xdr:row>88</xdr:row>
      <xdr:rowOff>85725</xdr:rowOff>
    </xdr:to>
    <xdr:pic>
      <xdr:nvPicPr>
        <xdr:cNvPr id="26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5256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91</xdr:row>
      <xdr:rowOff>228600</xdr:rowOff>
    </xdr:from>
    <xdr:to>
      <xdr:col>6</xdr:col>
      <xdr:colOff>38100</xdr:colOff>
      <xdr:row>91</xdr:row>
      <xdr:rowOff>381000</xdr:rowOff>
    </xdr:to>
    <xdr:sp>
      <xdr:nvSpPr>
        <xdr:cNvPr id="27" name="Text Box 16"/>
        <xdr:cNvSpPr txBox="1">
          <a:spLocks noChangeArrowheads="1"/>
        </xdr:cNvSpPr>
      </xdr:nvSpPr>
      <xdr:spPr>
        <a:xfrm>
          <a:off x="304800" y="1569720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91</xdr:row>
      <xdr:rowOff>9525</xdr:rowOff>
    </xdr:from>
    <xdr:to>
      <xdr:col>9</xdr:col>
      <xdr:colOff>47625</xdr:colOff>
      <xdr:row>91</xdr:row>
      <xdr:rowOff>161925</xdr:rowOff>
    </xdr:to>
    <xdr:sp>
      <xdr:nvSpPr>
        <xdr:cNvPr id="28" name="Text Box 18"/>
        <xdr:cNvSpPr txBox="1">
          <a:spLocks noChangeArrowheads="1"/>
        </xdr:cNvSpPr>
      </xdr:nvSpPr>
      <xdr:spPr>
        <a:xfrm>
          <a:off x="628650" y="15478125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38100</xdr:colOff>
      <xdr:row>92</xdr:row>
      <xdr:rowOff>76200</xdr:rowOff>
    </xdr:from>
    <xdr:to>
      <xdr:col>13</xdr:col>
      <xdr:colOff>85725</xdr:colOff>
      <xdr:row>95</xdr:row>
      <xdr:rowOff>85725</xdr:rowOff>
    </xdr:to>
    <xdr:pic>
      <xdr:nvPicPr>
        <xdr:cNvPr id="29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59448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96</xdr:row>
      <xdr:rowOff>66675</xdr:rowOff>
    </xdr:from>
    <xdr:to>
      <xdr:col>19</xdr:col>
      <xdr:colOff>104775</xdr:colOff>
      <xdr:row>99</xdr:row>
      <xdr:rowOff>76200</xdr:rowOff>
    </xdr:to>
    <xdr:pic>
      <xdr:nvPicPr>
        <xdr:cNvPr id="30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65639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100</xdr:row>
      <xdr:rowOff>66675</xdr:rowOff>
    </xdr:from>
    <xdr:to>
      <xdr:col>25</xdr:col>
      <xdr:colOff>85725</xdr:colOff>
      <xdr:row>103</xdr:row>
      <xdr:rowOff>76200</xdr:rowOff>
    </xdr:to>
    <xdr:pic>
      <xdr:nvPicPr>
        <xdr:cNvPr id="31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71926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104</xdr:row>
      <xdr:rowOff>57150</xdr:rowOff>
    </xdr:from>
    <xdr:to>
      <xdr:col>31</xdr:col>
      <xdr:colOff>85725</xdr:colOff>
      <xdr:row>107</xdr:row>
      <xdr:rowOff>66675</xdr:rowOff>
    </xdr:to>
    <xdr:pic>
      <xdr:nvPicPr>
        <xdr:cNvPr id="32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8117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108</xdr:row>
      <xdr:rowOff>85725</xdr:rowOff>
    </xdr:from>
    <xdr:to>
      <xdr:col>37</xdr:col>
      <xdr:colOff>85725</xdr:colOff>
      <xdr:row>111</xdr:row>
      <xdr:rowOff>95250</xdr:rowOff>
    </xdr:to>
    <xdr:pic>
      <xdr:nvPicPr>
        <xdr:cNvPr id="33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84689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112</xdr:row>
      <xdr:rowOff>76200</xdr:rowOff>
    </xdr:from>
    <xdr:to>
      <xdr:col>43</xdr:col>
      <xdr:colOff>104775</xdr:colOff>
      <xdr:row>115</xdr:row>
      <xdr:rowOff>85725</xdr:rowOff>
    </xdr:to>
    <xdr:pic>
      <xdr:nvPicPr>
        <xdr:cNvPr id="34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881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118</xdr:row>
      <xdr:rowOff>228600</xdr:rowOff>
    </xdr:from>
    <xdr:to>
      <xdr:col>6</xdr:col>
      <xdr:colOff>38100</xdr:colOff>
      <xdr:row>118</xdr:row>
      <xdr:rowOff>381000</xdr:rowOff>
    </xdr:to>
    <xdr:sp>
      <xdr:nvSpPr>
        <xdr:cNvPr id="35" name="Text Box 16"/>
        <xdr:cNvSpPr txBox="1">
          <a:spLocks noChangeArrowheads="1"/>
        </xdr:cNvSpPr>
      </xdr:nvSpPr>
      <xdr:spPr>
        <a:xfrm>
          <a:off x="304800" y="2025967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118</xdr:row>
      <xdr:rowOff>9525</xdr:rowOff>
    </xdr:from>
    <xdr:to>
      <xdr:col>9</xdr:col>
      <xdr:colOff>47625</xdr:colOff>
      <xdr:row>118</xdr:row>
      <xdr:rowOff>161925</xdr:rowOff>
    </xdr:to>
    <xdr:sp>
      <xdr:nvSpPr>
        <xdr:cNvPr id="36" name="Text Box 18"/>
        <xdr:cNvSpPr txBox="1">
          <a:spLocks noChangeArrowheads="1"/>
        </xdr:cNvSpPr>
      </xdr:nvSpPr>
      <xdr:spPr>
        <a:xfrm>
          <a:off x="628650" y="20040600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38100</xdr:colOff>
      <xdr:row>119</xdr:row>
      <xdr:rowOff>76200</xdr:rowOff>
    </xdr:from>
    <xdr:to>
      <xdr:col>13</xdr:col>
      <xdr:colOff>85725</xdr:colOff>
      <xdr:row>122</xdr:row>
      <xdr:rowOff>85725</xdr:rowOff>
    </xdr:to>
    <xdr:pic>
      <xdr:nvPicPr>
        <xdr:cNvPr id="37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05073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123</xdr:row>
      <xdr:rowOff>66675</xdr:rowOff>
    </xdr:from>
    <xdr:to>
      <xdr:col>19</xdr:col>
      <xdr:colOff>104775</xdr:colOff>
      <xdr:row>126</xdr:row>
      <xdr:rowOff>76200</xdr:rowOff>
    </xdr:to>
    <xdr:pic>
      <xdr:nvPicPr>
        <xdr:cNvPr id="38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11264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127</xdr:row>
      <xdr:rowOff>66675</xdr:rowOff>
    </xdr:from>
    <xdr:to>
      <xdr:col>25</xdr:col>
      <xdr:colOff>85725</xdr:colOff>
      <xdr:row>130</xdr:row>
      <xdr:rowOff>76200</xdr:rowOff>
    </xdr:to>
    <xdr:pic>
      <xdr:nvPicPr>
        <xdr:cNvPr id="39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17551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131</xdr:row>
      <xdr:rowOff>57150</xdr:rowOff>
    </xdr:from>
    <xdr:to>
      <xdr:col>31</xdr:col>
      <xdr:colOff>85725</xdr:colOff>
      <xdr:row>134</xdr:row>
      <xdr:rowOff>66675</xdr:rowOff>
    </xdr:to>
    <xdr:pic>
      <xdr:nvPicPr>
        <xdr:cNvPr id="40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23742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135</xdr:row>
      <xdr:rowOff>85725</xdr:rowOff>
    </xdr:from>
    <xdr:to>
      <xdr:col>37</xdr:col>
      <xdr:colOff>85725</xdr:colOff>
      <xdr:row>138</xdr:row>
      <xdr:rowOff>95250</xdr:rowOff>
    </xdr:to>
    <xdr:pic>
      <xdr:nvPicPr>
        <xdr:cNvPr id="41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30314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139</xdr:row>
      <xdr:rowOff>76200</xdr:rowOff>
    </xdr:from>
    <xdr:to>
      <xdr:col>43</xdr:col>
      <xdr:colOff>104775</xdr:colOff>
      <xdr:row>142</xdr:row>
      <xdr:rowOff>85725</xdr:rowOff>
    </xdr:to>
    <xdr:pic>
      <xdr:nvPicPr>
        <xdr:cNvPr id="42" name="図 37" descr="bo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36505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&#12501;&#12449;&#12452;&#12523;\&#12469;&#12483;&#12459;&#12540;\&#65297;&#65296;\&#20989;&#39208;\&#22823;&#20250;\&#22320;&#21306;&#12459;&#12502;&#12473;U-15\10&#22320;&#21306;&#12459;&#12502;&#12473;U-15&#12288;&#35430;&#21512;&#32080;&#26524;,&#26143;&#21462;&#34920;,&#38918;&#20301;&#34920;(10042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12459;&#12502;&#12473;&#35430;&#21512;&#32080;&#26524;&#20837;&#21147;&#29992;&#32025;(&#20250;&#22580;&#21517;da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試合予定 (２節) "/>
      <sheetName val="試合結果 (１節) 報道用"/>
      <sheetName val="試合結果 (１節) "/>
      <sheetName val="星取表"/>
      <sheetName val="順位表"/>
    </sheetNames>
    <sheetDataSet>
      <sheetData sheetId="3">
        <row r="2">
          <cell r="B2" t="str">
            <v>《 １部リーグ 》</v>
          </cell>
          <cell r="AB2" t="str">
            <v>更新日</v>
          </cell>
          <cell r="AD2" t="str">
            <v>4月24日(土)</v>
          </cell>
          <cell r="AG2" t="str">
            <v>第1節終了時点</v>
          </cell>
        </row>
        <row r="3">
          <cell r="C3" t="str">
            <v>浜分中</v>
          </cell>
          <cell r="F3" t="str">
            <v>七飯中</v>
          </cell>
          <cell r="I3" t="str">
            <v>尾札部･銭亀沢中</v>
          </cell>
          <cell r="L3" t="str">
            <v>本通中</v>
          </cell>
          <cell r="O3" t="str">
            <v>附属中</v>
          </cell>
          <cell r="R3" t="str">
            <v>湯川中</v>
          </cell>
          <cell r="U3" t="str">
            <v>戸倉中</v>
          </cell>
          <cell r="X3" t="str">
            <v>砂原･森中</v>
          </cell>
          <cell r="AA3" t="str">
            <v>試合</v>
          </cell>
          <cell r="AB3" t="str">
            <v>勝</v>
          </cell>
          <cell r="AC3" t="str">
            <v>分</v>
          </cell>
          <cell r="AD3" t="str">
            <v>負</v>
          </cell>
          <cell r="AE3" t="str">
            <v>勝点</v>
          </cell>
          <cell r="AF3" t="str">
            <v>得点</v>
          </cell>
          <cell r="AG3" t="str">
            <v>失点</v>
          </cell>
          <cell r="AH3" t="str">
            <v>得失
点差</v>
          </cell>
          <cell r="AI3" t="str">
            <v>順位</v>
          </cell>
        </row>
        <row r="4">
          <cell r="A4">
            <v>1</v>
          </cell>
          <cell r="B4" t="str">
            <v>浜分中</v>
          </cell>
          <cell r="R4" t="str">
            <v>○</v>
          </cell>
          <cell r="AA4">
            <v>1</v>
          </cell>
          <cell r="AB4">
            <v>1</v>
          </cell>
          <cell r="AC4">
            <v>0</v>
          </cell>
          <cell r="AD4">
            <v>0</v>
          </cell>
          <cell r="AE4">
            <v>3</v>
          </cell>
          <cell r="AF4">
            <v>5</v>
          </cell>
          <cell r="AG4">
            <v>0</v>
          </cell>
          <cell r="AH4">
            <v>5</v>
          </cell>
          <cell r="AI4" t="str">
            <v>①</v>
          </cell>
          <cell r="AK4">
            <v>1</v>
          </cell>
          <cell r="AL4" t="str">
            <v>亀田中</v>
          </cell>
          <cell r="BB4" t="str">
            <v>●</v>
          </cell>
          <cell r="BK4">
            <v>1</v>
          </cell>
          <cell r="BL4">
            <v>0</v>
          </cell>
          <cell r="BM4">
            <v>0</v>
          </cell>
          <cell r="BN4">
            <v>1</v>
          </cell>
          <cell r="BO4">
            <v>0</v>
          </cell>
          <cell r="BP4">
            <v>3</v>
          </cell>
          <cell r="BQ4">
            <v>5</v>
          </cell>
          <cell r="BR4">
            <v>-2</v>
          </cell>
          <cell r="BS4" t="str">
            <v>⑥</v>
          </cell>
        </row>
        <row r="5">
          <cell r="G5" t="str">
            <v>前</v>
          </cell>
          <cell r="J5" t="str">
            <v>前</v>
          </cell>
          <cell r="M5" t="str">
            <v>前</v>
          </cell>
          <cell r="P5" t="str">
            <v>前</v>
          </cell>
          <cell r="R5">
            <v>3</v>
          </cell>
          <cell r="S5" t="str">
            <v>前</v>
          </cell>
          <cell r="T5">
            <v>0</v>
          </cell>
          <cell r="V5" t="str">
            <v>前</v>
          </cell>
          <cell r="Y5" t="str">
            <v>前</v>
          </cell>
          <cell r="AQ5" t="str">
            <v>前</v>
          </cell>
          <cell r="AT5" t="str">
            <v>前</v>
          </cell>
          <cell r="AW5" t="str">
            <v>前</v>
          </cell>
          <cell r="AZ5" t="str">
            <v>前</v>
          </cell>
          <cell r="BB5">
            <v>1</v>
          </cell>
          <cell r="BC5" t="str">
            <v>前</v>
          </cell>
          <cell r="BD5">
            <v>3</v>
          </cell>
          <cell r="BF5" t="str">
            <v>前</v>
          </cell>
          <cell r="BI5" t="str">
            <v>前</v>
          </cell>
        </row>
        <row r="6">
          <cell r="G6" t="str">
            <v>後</v>
          </cell>
          <cell r="J6" t="str">
            <v>後</v>
          </cell>
          <cell r="M6" t="str">
            <v>後</v>
          </cell>
          <cell r="P6" t="str">
            <v>後</v>
          </cell>
          <cell r="R6">
            <v>2</v>
          </cell>
          <cell r="S6" t="str">
            <v>後</v>
          </cell>
          <cell r="T6">
            <v>0</v>
          </cell>
          <cell r="V6" t="str">
            <v>後</v>
          </cell>
          <cell r="Y6" t="str">
            <v>後</v>
          </cell>
          <cell r="AQ6" t="str">
            <v>後</v>
          </cell>
          <cell r="AT6" t="str">
            <v>後</v>
          </cell>
          <cell r="AW6" t="str">
            <v>後</v>
          </cell>
          <cell r="AZ6" t="str">
            <v>後</v>
          </cell>
          <cell r="BB6">
            <v>2</v>
          </cell>
          <cell r="BC6" t="str">
            <v>後</v>
          </cell>
          <cell r="BD6">
            <v>2</v>
          </cell>
          <cell r="BF6" t="str">
            <v>後</v>
          </cell>
          <cell r="BI6" t="str">
            <v>後</v>
          </cell>
        </row>
        <row r="7">
          <cell r="F7" t="str">
            <v/>
          </cell>
          <cell r="G7" t="str">
            <v>計</v>
          </cell>
          <cell r="H7" t="str">
            <v/>
          </cell>
          <cell r="I7" t="str">
            <v/>
          </cell>
          <cell r="J7" t="str">
            <v>計</v>
          </cell>
          <cell r="K7" t="str">
            <v/>
          </cell>
          <cell r="L7" t="str">
            <v/>
          </cell>
          <cell r="M7" t="str">
            <v>計</v>
          </cell>
          <cell r="N7" t="str">
            <v/>
          </cell>
          <cell r="O7" t="str">
            <v/>
          </cell>
          <cell r="P7" t="str">
            <v>計</v>
          </cell>
          <cell r="Q7" t="str">
            <v/>
          </cell>
          <cell r="R7">
            <v>5</v>
          </cell>
          <cell r="S7" t="str">
            <v>計</v>
          </cell>
          <cell r="T7">
            <v>0</v>
          </cell>
          <cell r="U7" t="str">
            <v/>
          </cell>
          <cell r="V7" t="str">
            <v>計</v>
          </cell>
          <cell r="W7" t="str">
            <v/>
          </cell>
          <cell r="X7" t="str">
            <v/>
          </cell>
          <cell r="Y7" t="str">
            <v>計</v>
          </cell>
          <cell r="Z7" t="str">
            <v/>
          </cell>
          <cell r="AP7" t="str">
            <v/>
          </cell>
          <cell r="AQ7" t="str">
            <v>計</v>
          </cell>
          <cell r="AR7" t="str">
            <v/>
          </cell>
          <cell r="AS7" t="str">
            <v/>
          </cell>
          <cell r="AT7" t="str">
            <v>計</v>
          </cell>
          <cell r="AU7" t="str">
            <v/>
          </cell>
          <cell r="AV7" t="str">
            <v/>
          </cell>
          <cell r="AW7" t="str">
            <v>計</v>
          </cell>
          <cell r="AX7" t="str">
            <v/>
          </cell>
          <cell r="AY7" t="str">
            <v/>
          </cell>
          <cell r="AZ7" t="str">
            <v>計</v>
          </cell>
          <cell r="BA7" t="str">
            <v/>
          </cell>
          <cell r="BB7">
            <v>3</v>
          </cell>
          <cell r="BC7" t="str">
            <v>計</v>
          </cell>
          <cell r="BD7">
            <v>5</v>
          </cell>
          <cell r="BE7" t="str">
            <v/>
          </cell>
          <cell r="BF7" t="str">
            <v>計</v>
          </cell>
          <cell r="BG7" t="str">
            <v/>
          </cell>
          <cell r="BH7" t="str">
            <v/>
          </cell>
          <cell r="BI7" t="str">
            <v>計</v>
          </cell>
          <cell r="BJ7" t="str">
            <v/>
          </cell>
        </row>
        <row r="8">
          <cell r="A8">
            <v>2</v>
          </cell>
          <cell r="B8" t="str">
            <v>七飯中</v>
          </cell>
          <cell r="L8" t="str">
            <v>○</v>
          </cell>
          <cell r="AA8">
            <v>1</v>
          </cell>
          <cell r="AB8">
            <v>1</v>
          </cell>
          <cell r="AC8">
            <v>0</v>
          </cell>
          <cell r="AD8">
            <v>0</v>
          </cell>
          <cell r="AE8">
            <v>3</v>
          </cell>
          <cell r="AF8">
            <v>7</v>
          </cell>
          <cell r="AG8">
            <v>3</v>
          </cell>
          <cell r="AH8">
            <v>4</v>
          </cell>
          <cell r="AI8" t="str">
            <v>②</v>
          </cell>
          <cell r="AK8">
            <v>2</v>
          </cell>
          <cell r="AL8" t="str">
            <v>大中山中</v>
          </cell>
          <cell r="BE8" t="str">
            <v>△</v>
          </cell>
          <cell r="BH8" t="str">
            <v>○</v>
          </cell>
          <cell r="BK8">
            <v>2</v>
          </cell>
          <cell r="BL8">
            <v>1</v>
          </cell>
          <cell r="BM8">
            <v>1</v>
          </cell>
          <cell r="BN8">
            <v>0</v>
          </cell>
          <cell r="BO8">
            <v>4</v>
          </cell>
          <cell r="BP8">
            <v>11</v>
          </cell>
          <cell r="BQ8">
            <v>2</v>
          </cell>
          <cell r="BR8">
            <v>9</v>
          </cell>
          <cell r="BS8" t="str">
            <v>①</v>
          </cell>
        </row>
        <row r="9">
          <cell r="C9" t="str">
            <v/>
          </cell>
          <cell r="D9" t="str">
            <v>前</v>
          </cell>
          <cell r="E9" t="str">
            <v/>
          </cell>
          <cell r="J9" t="str">
            <v>前</v>
          </cell>
          <cell r="L9">
            <v>4</v>
          </cell>
          <cell r="M9" t="str">
            <v>前</v>
          </cell>
          <cell r="N9">
            <v>2</v>
          </cell>
          <cell r="P9" t="str">
            <v>前</v>
          </cell>
          <cell r="S9" t="str">
            <v>前</v>
          </cell>
          <cell r="V9" t="str">
            <v>前</v>
          </cell>
          <cell r="Y9" t="str">
            <v>前</v>
          </cell>
          <cell r="AM9" t="str">
            <v/>
          </cell>
          <cell r="AN9" t="str">
            <v>前</v>
          </cell>
          <cell r="AO9" t="str">
            <v/>
          </cell>
          <cell r="AT9" t="str">
            <v>前</v>
          </cell>
          <cell r="AW9" t="str">
            <v>前</v>
          </cell>
          <cell r="AZ9" t="str">
            <v>前</v>
          </cell>
          <cell r="BC9" t="str">
            <v>前</v>
          </cell>
          <cell r="BE9">
            <v>0</v>
          </cell>
          <cell r="BF9" t="str">
            <v>前</v>
          </cell>
          <cell r="BG9">
            <v>1</v>
          </cell>
          <cell r="BH9">
            <v>5</v>
          </cell>
          <cell r="BI9" t="str">
            <v>前</v>
          </cell>
          <cell r="BJ9">
            <v>1</v>
          </cell>
        </row>
        <row r="10">
          <cell r="C10" t="str">
            <v/>
          </cell>
          <cell r="D10" t="str">
            <v>後</v>
          </cell>
          <cell r="E10" t="str">
            <v/>
          </cell>
          <cell r="J10" t="str">
            <v>後</v>
          </cell>
          <cell r="L10">
            <v>3</v>
          </cell>
          <cell r="M10" t="str">
            <v>後</v>
          </cell>
          <cell r="N10">
            <v>1</v>
          </cell>
          <cell r="P10" t="str">
            <v>後</v>
          </cell>
          <cell r="S10" t="str">
            <v>後</v>
          </cell>
          <cell r="V10" t="str">
            <v>後</v>
          </cell>
          <cell r="Y10" t="str">
            <v>後</v>
          </cell>
          <cell r="AM10" t="str">
            <v/>
          </cell>
          <cell r="AN10" t="str">
            <v>後</v>
          </cell>
          <cell r="AO10" t="str">
            <v/>
          </cell>
          <cell r="AT10" t="str">
            <v>後</v>
          </cell>
          <cell r="AW10" t="str">
            <v>後</v>
          </cell>
          <cell r="AZ10" t="str">
            <v>後</v>
          </cell>
          <cell r="BC10" t="str">
            <v>後</v>
          </cell>
          <cell r="BE10">
            <v>1</v>
          </cell>
          <cell r="BF10" t="str">
            <v>後</v>
          </cell>
          <cell r="BG10">
            <v>0</v>
          </cell>
          <cell r="BH10">
            <v>5</v>
          </cell>
          <cell r="BI10" t="str">
            <v>後</v>
          </cell>
          <cell r="BJ10">
            <v>0</v>
          </cell>
        </row>
        <row r="11">
          <cell r="C11" t="str">
            <v/>
          </cell>
          <cell r="D11" t="str">
            <v>計</v>
          </cell>
          <cell r="E11" t="str">
            <v/>
          </cell>
          <cell r="I11" t="str">
            <v/>
          </cell>
          <cell r="J11" t="str">
            <v>計</v>
          </cell>
          <cell r="K11" t="str">
            <v/>
          </cell>
          <cell r="L11">
            <v>7</v>
          </cell>
          <cell r="M11" t="str">
            <v>計</v>
          </cell>
          <cell r="N11">
            <v>3</v>
          </cell>
          <cell r="O11" t="str">
            <v/>
          </cell>
          <cell r="P11" t="str">
            <v>計</v>
          </cell>
          <cell r="Q11" t="str">
            <v/>
          </cell>
          <cell r="R11" t="str">
            <v/>
          </cell>
          <cell r="S11" t="str">
            <v>計</v>
          </cell>
          <cell r="T11" t="str">
            <v/>
          </cell>
          <cell r="U11" t="str">
            <v/>
          </cell>
          <cell r="V11" t="str">
            <v>計</v>
          </cell>
          <cell r="W11" t="str">
            <v/>
          </cell>
          <cell r="X11" t="str">
            <v/>
          </cell>
          <cell r="Y11" t="str">
            <v>計</v>
          </cell>
          <cell r="Z11" t="str">
            <v/>
          </cell>
          <cell r="AM11" t="str">
            <v/>
          </cell>
          <cell r="AN11" t="str">
            <v>計</v>
          </cell>
          <cell r="AO11" t="str">
            <v/>
          </cell>
          <cell r="AS11" t="str">
            <v/>
          </cell>
          <cell r="AT11" t="str">
            <v>計</v>
          </cell>
          <cell r="AU11" t="str">
            <v/>
          </cell>
          <cell r="AV11" t="str">
            <v/>
          </cell>
          <cell r="AW11" t="str">
            <v>計</v>
          </cell>
          <cell r="AX11" t="str">
            <v/>
          </cell>
          <cell r="AY11" t="str">
            <v/>
          </cell>
          <cell r="AZ11" t="str">
            <v>計</v>
          </cell>
          <cell r="BA11" t="str">
            <v/>
          </cell>
          <cell r="BB11" t="str">
            <v/>
          </cell>
          <cell r="BC11" t="str">
            <v>計</v>
          </cell>
          <cell r="BD11" t="str">
            <v/>
          </cell>
          <cell r="BE11">
            <v>1</v>
          </cell>
          <cell r="BF11" t="str">
            <v>計</v>
          </cell>
          <cell r="BG11">
            <v>1</v>
          </cell>
          <cell r="BH11">
            <v>10</v>
          </cell>
          <cell r="BI11" t="str">
            <v>計</v>
          </cell>
          <cell r="BJ11">
            <v>1</v>
          </cell>
        </row>
        <row r="12">
          <cell r="A12">
            <v>3</v>
          </cell>
          <cell r="B12" t="str">
            <v>尾札部･銭亀沢中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④</v>
          </cell>
          <cell r="AK12">
            <v>3</v>
          </cell>
          <cell r="AL12" t="str">
            <v>赤川中</v>
          </cell>
          <cell r="AY12" t="str">
            <v>●</v>
          </cell>
          <cell r="BK12">
            <v>1</v>
          </cell>
          <cell r="BL12">
            <v>0</v>
          </cell>
          <cell r="BM12">
            <v>0</v>
          </cell>
          <cell r="BN12">
            <v>1</v>
          </cell>
          <cell r="BO12">
            <v>0</v>
          </cell>
          <cell r="BP12">
            <v>0</v>
          </cell>
          <cell r="BQ12">
            <v>2</v>
          </cell>
          <cell r="BR12">
            <v>-2</v>
          </cell>
          <cell r="BS12" t="str">
            <v>⑦</v>
          </cell>
        </row>
        <row r="13">
          <cell r="C13" t="str">
            <v/>
          </cell>
          <cell r="D13" t="str">
            <v>前</v>
          </cell>
          <cell r="E13" t="str">
            <v/>
          </cell>
          <cell r="F13" t="str">
            <v/>
          </cell>
          <cell r="G13" t="str">
            <v>前</v>
          </cell>
          <cell r="H13" t="str">
            <v/>
          </cell>
          <cell r="M13" t="str">
            <v>前</v>
          </cell>
          <cell r="P13" t="str">
            <v>前</v>
          </cell>
          <cell r="S13" t="str">
            <v>前</v>
          </cell>
          <cell r="V13" t="str">
            <v>前</v>
          </cell>
          <cell r="Y13" t="str">
            <v>前</v>
          </cell>
          <cell r="AM13" t="str">
            <v/>
          </cell>
          <cell r="AN13" t="str">
            <v>前</v>
          </cell>
          <cell r="AO13" t="str">
            <v/>
          </cell>
          <cell r="AP13" t="str">
            <v/>
          </cell>
          <cell r="AQ13" t="str">
            <v>前</v>
          </cell>
          <cell r="AR13" t="str">
            <v/>
          </cell>
          <cell r="AW13" t="str">
            <v>前</v>
          </cell>
          <cell r="AY13">
            <v>0</v>
          </cell>
          <cell r="AZ13" t="str">
            <v>前</v>
          </cell>
          <cell r="BA13">
            <v>1</v>
          </cell>
          <cell r="BC13" t="str">
            <v>前</v>
          </cell>
          <cell r="BF13" t="str">
            <v>前</v>
          </cell>
          <cell r="BI13" t="str">
            <v>前</v>
          </cell>
        </row>
        <row r="14">
          <cell r="C14" t="str">
            <v/>
          </cell>
          <cell r="D14" t="str">
            <v>後</v>
          </cell>
          <cell r="E14" t="str">
            <v/>
          </cell>
          <cell r="F14" t="str">
            <v/>
          </cell>
          <cell r="G14" t="str">
            <v>後</v>
          </cell>
          <cell r="H14" t="str">
            <v/>
          </cell>
          <cell r="M14" t="str">
            <v>後</v>
          </cell>
          <cell r="P14" t="str">
            <v>後</v>
          </cell>
          <cell r="S14" t="str">
            <v>後</v>
          </cell>
          <cell r="V14" t="str">
            <v>後</v>
          </cell>
          <cell r="Y14" t="str">
            <v>後</v>
          </cell>
          <cell r="AM14" t="str">
            <v/>
          </cell>
          <cell r="AN14" t="str">
            <v>後</v>
          </cell>
          <cell r="AO14" t="str">
            <v/>
          </cell>
          <cell r="AP14" t="str">
            <v/>
          </cell>
          <cell r="AQ14" t="str">
            <v>後</v>
          </cell>
          <cell r="AR14" t="str">
            <v/>
          </cell>
          <cell r="AW14" t="str">
            <v>後</v>
          </cell>
          <cell r="AY14">
            <v>0</v>
          </cell>
          <cell r="AZ14" t="str">
            <v>後</v>
          </cell>
          <cell r="BA14">
            <v>1</v>
          </cell>
          <cell r="BC14" t="str">
            <v>後</v>
          </cell>
          <cell r="BF14" t="str">
            <v>後</v>
          </cell>
          <cell r="BI14" t="str">
            <v>後</v>
          </cell>
        </row>
        <row r="15">
          <cell r="C15" t="str">
            <v/>
          </cell>
          <cell r="D15" t="str">
            <v>計</v>
          </cell>
          <cell r="E15" t="str">
            <v/>
          </cell>
          <cell r="F15" t="str">
            <v/>
          </cell>
          <cell r="G15" t="str">
            <v>計</v>
          </cell>
          <cell r="H15" t="str">
            <v/>
          </cell>
          <cell r="L15" t="str">
            <v/>
          </cell>
          <cell r="M15" t="str">
            <v>計</v>
          </cell>
          <cell r="N15" t="str">
            <v/>
          </cell>
          <cell r="O15" t="str">
            <v/>
          </cell>
          <cell r="P15" t="str">
            <v>計</v>
          </cell>
          <cell r="Q15" t="str">
            <v/>
          </cell>
          <cell r="R15" t="str">
            <v/>
          </cell>
          <cell r="S15" t="str">
            <v>計</v>
          </cell>
          <cell r="T15" t="str">
            <v/>
          </cell>
          <cell r="U15" t="str">
            <v/>
          </cell>
          <cell r="V15" t="str">
            <v>計</v>
          </cell>
          <cell r="W15" t="str">
            <v/>
          </cell>
          <cell r="X15" t="str">
            <v/>
          </cell>
          <cell r="Y15" t="str">
            <v>計</v>
          </cell>
          <cell r="Z15" t="str">
            <v/>
          </cell>
          <cell r="AM15" t="str">
            <v/>
          </cell>
          <cell r="AN15" t="str">
            <v>計</v>
          </cell>
          <cell r="AO15" t="str">
            <v/>
          </cell>
          <cell r="AP15" t="str">
            <v/>
          </cell>
          <cell r="AQ15" t="str">
            <v>計</v>
          </cell>
          <cell r="AR15" t="str">
            <v/>
          </cell>
          <cell r="AV15" t="str">
            <v/>
          </cell>
          <cell r="AW15" t="str">
            <v>計</v>
          </cell>
          <cell r="AX15" t="str">
            <v/>
          </cell>
          <cell r="AY15">
            <v>0</v>
          </cell>
          <cell r="AZ15" t="str">
            <v>計</v>
          </cell>
          <cell r="BA15">
            <v>2</v>
          </cell>
          <cell r="BB15" t="str">
            <v/>
          </cell>
          <cell r="BC15" t="str">
            <v>計</v>
          </cell>
          <cell r="BD15" t="str">
            <v/>
          </cell>
          <cell r="BE15" t="str">
            <v/>
          </cell>
          <cell r="BF15" t="str">
            <v>計</v>
          </cell>
          <cell r="BG15" t="str">
            <v/>
          </cell>
          <cell r="BH15" t="str">
            <v/>
          </cell>
          <cell r="BI15" t="str">
            <v>計</v>
          </cell>
          <cell r="BJ15" t="str">
            <v/>
          </cell>
        </row>
        <row r="16">
          <cell r="A16">
            <v>4</v>
          </cell>
          <cell r="B16" t="str">
            <v>本通中</v>
          </cell>
          <cell r="F16" t="str">
            <v>●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>
            <v>0</v>
          </cell>
          <cell r="AF16">
            <v>3</v>
          </cell>
          <cell r="AG16">
            <v>7</v>
          </cell>
          <cell r="AH16">
            <v>-4</v>
          </cell>
          <cell r="AI16" t="str">
            <v>⑦</v>
          </cell>
          <cell r="AK16">
            <v>4</v>
          </cell>
          <cell r="AL16" t="str">
            <v>深堀中</v>
          </cell>
          <cell r="BH16" t="str">
            <v>○</v>
          </cell>
          <cell r="BK16">
            <v>1</v>
          </cell>
          <cell r="BL16">
            <v>1</v>
          </cell>
          <cell r="BM16">
            <v>0</v>
          </cell>
          <cell r="BN16">
            <v>0</v>
          </cell>
          <cell r="BO16">
            <v>3</v>
          </cell>
          <cell r="BP16">
            <v>3</v>
          </cell>
          <cell r="BQ16">
            <v>2</v>
          </cell>
          <cell r="BR16">
            <v>1</v>
          </cell>
          <cell r="BS16" t="str">
            <v>④</v>
          </cell>
        </row>
        <row r="17">
          <cell r="C17" t="str">
            <v/>
          </cell>
          <cell r="D17" t="str">
            <v>前</v>
          </cell>
          <cell r="E17" t="str">
            <v/>
          </cell>
          <cell r="F17">
            <v>2</v>
          </cell>
          <cell r="G17" t="str">
            <v>前</v>
          </cell>
          <cell r="H17">
            <v>4</v>
          </cell>
          <cell r="I17" t="str">
            <v/>
          </cell>
          <cell r="J17" t="str">
            <v>前</v>
          </cell>
          <cell r="K17" t="str">
            <v/>
          </cell>
          <cell r="P17" t="str">
            <v>前</v>
          </cell>
          <cell r="S17" t="str">
            <v>前</v>
          </cell>
          <cell r="V17" t="str">
            <v>前</v>
          </cell>
          <cell r="Y17" t="str">
            <v>前</v>
          </cell>
          <cell r="AM17" t="str">
            <v/>
          </cell>
          <cell r="AN17" t="str">
            <v>前</v>
          </cell>
          <cell r="AO17" t="str">
            <v/>
          </cell>
          <cell r="AP17" t="str">
            <v/>
          </cell>
          <cell r="AQ17" t="str">
            <v>前</v>
          </cell>
          <cell r="AR17" t="str">
            <v/>
          </cell>
          <cell r="AS17" t="str">
            <v/>
          </cell>
          <cell r="AT17" t="str">
            <v>前</v>
          </cell>
          <cell r="AU17" t="str">
            <v/>
          </cell>
          <cell r="AZ17" t="str">
            <v>前</v>
          </cell>
          <cell r="BC17" t="str">
            <v>前</v>
          </cell>
          <cell r="BF17" t="str">
            <v>前</v>
          </cell>
          <cell r="BH17">
            <v>1</v>
          </cell>
          <cell r="BI17" t="str">
            <v>前</v>
          </cell>
          <cell r="BJ17">
            <v>1</v>
          </cell>
        </row>
        <row r="18">
          <cell r="C18" t="str">
            <v/>
          </cell>
          <cell r="D18" t="str">
            <v>後</v>
          </cell>
          <cell r="E18" t="str">
            <v/>
          </cell>
          <cell r="F18">
            <v>1</v>
          </cell>
          <cell r="G18" t="str">
            <v>後</v>
          </cell>
          <cell r="H18">
            <v>3</v>
          </cell>
          <cell r="I18" t="str">
            <v/>
          </cell>
          <cell r="J18" t="str">
            <v>後</v>
          </cell>
          <cell r="K18" t="str">
            <v/>
          </cell>
          <cell r="P18" t="str">
            <v>後</v>
          </cell>
          <cell r="S18" t="str">
            <v>後</v>
          </cell>
          <cell r="V18" t="str">
            <v>後</v>
          </cell>
          <cell r="Y18" t="str">
            <v>後</v>
          </cell>
          <cell r="AM18" t="str">
            <v/>
          </cell>
          <cell r="AN18" t="str">
            <v>後</v>
          </cell>
          <cell r="AO18" t="str">
            <v/>
          </cell>
          <cell r="AP18" t="str">
            <v/>
          </cell>
          <cell r="AQ18" t="str">
            <v>後</v>
          </cell>
          <cell r="AR18" t="str">
            <v/>
          </cell>
          <cell r="AS18" t="str">
            <v/>
          </cell>
          <cell r="AT18" t="str">
            <v>後</v>
          </cell>
          <cell r="AU18" t="str">
            <v/>
          </cell>
          <cell r="AZ18" t="str">
            <v>後</v>
          </cell>
          <cell r="BC18" t="str">
            <v>後</v>
          </cell>
          <cell r="BF18" t="str">
            <v>後</v>
          </cell>
          <cell r="BH18">
            <v>2</v>
          </cell>
          <cell r="BI18" t="str">
            <v>後</v>
          </cell>
          <cell r="BJ18">
            <v>1</v>
          </cell>
        </row>
        <row r="19">
          <cell r="C19" t="str">
            <v/>
          </cell>
          <cell r="D19" t="str">
            <v>計</v>
          </cell>
          <cell r="E19" t="str">
            <v/>
          </cell>
          <cell r="F19">
            <v>3</v>
          </cell>
          <cell r="G19" t="str">
            <v>計</v>
          </cell>
          <cell r="H19">
            <v>7</v>
          </cell>
          <cell r="I19" t="str">
            <v/>
          </cell>
          <cell r="J19" t="str">
            <v>計</v>
          </cell>
          <cell r="K19" t="str">
            <v/>
          </cell>
          <cell r="O19" t="str">
            <v/>
          </cell>
          <cell r="P19" t="str">
            <v>計</v>
          </cell>
          <cell r="Q19" t="str">
            <v/>
          </cell>
          <cell r="R19" t="str">
            <v/>
          </cell>
          <cell r="S19" t="str">
            <v>計</v>
          </cell>
          <cell r="T19" t="str">
            <v/>
          </cell>
          <cell r="U19" t="str">
            <v/>
          </cell>
          <cell r="V19" t="str">
            <v>計</v>
          </cell>
          <cell r="W19" t="str">
            <v/>
          </cell>
          <cell r="X19" t="str">
            <v/>
          </cell>
          <cell r="Y19" t="str">
            <v>計</v>
          </cell>
          <cell r="Z19" t="str">
            <v/>
          </cell>
          <cell r="AM19" t="str">
            <v/>
          </cell>
          <cell r="AN19" t="str">
            <v>計</v>
          </cell>
          <cell r="AO19" t="str">
            <v/>
          </cell>
          <cell r="AP19" t="str">
            <v/>
          </cell>
          <cell r="AQ19" t="str">
            <v>計</v>
          </cell>
          <cell r="AR19" t="str">
            <v/>
          </cell>
          <cell r="AS19" t="str">
            <v/>
          </cell>
          <cell r="AT19" t="str">
            <v>計</v>
          </cell>
          <cell r="AU19" t="str">
            <v/>
          </cell>
          <cell r="AY19" t="str">
            <v/>
          </cell>
          <cell r="AZ19" t="str">
            <v>計</v>
          </cell>
          <cell r="BA19" t="str">
            <v/>
          </cell>
          <cell r="BB19" t="str">
            <v/>
          </cell>
          <cell r="BC19" t="str">
            <v>計</v>
          </cell>
          <cell r="BD19" t="str">
            <v/>
          </cell>
          <cell r="BE19" t="str">
            <v/>
          </cell>
          <cell r="BF19" t="str">
            <v>計</v>
          </cell>
          <cell r="BG19" t="str">
            <v/>
          </cell>
          <cell r="BH19">
            <v>3</v>
          </cell>
          <cell r="BI19" t="str">
            <v>計</v>
          </cell>
          <cell r="BJ19">
            <v>2</v>
          </cell>
        </row>
        <row r="20">
          <cell r="A20">
            <v>5</v>
          </cell>
          <cell r="B20" t="str">
            <v>附属中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④</v>
          </cell>
          <cell r="AK20">
            <v>5</v>
          </cell>
          <cell r="AL20" t="str">
            <v>五稜･凌雲中</v>
          </cell>
          <cell r="AS20" t="str">
            <v>○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3</v>
          </cell>
          <cell r="BP20">
            <v>2</v>
          </cell>
          <cell r="BQ20">
            <v>0</v>
          </cell>
          <cell r="BR20">
            <v>2</v>
          </cell>
          <cell r="BS20" t="str">
            <v>③</v>
          </cell>
        </row>
        <row r="21">
          <cell r="C21" t="str">
            <v/>
          </cell>
          <cell r="D21" t="str">
            <v>前</v>
          </cell>
          <cell r="E21" t="str">
            <v/>
          </cell>
          <cell r="F21" t="str">
            <v/>
          </cell>
          <cell r="G21" t="str">
            <v>前</v>
          </cell>
          <cell r="H21" t="str">
            <v/>
          </cell>
          <cell r="I21" t="str">
            <v/>
          </cell>
          <cell r="J21" t="str">
            <v>前</v>
          </cell>
          <cell r="K21" t="str">
            <v/>
          </cell>
          <cell r="L21" t="str">
            <v/>
          </cell>
          <cell r="M21" t="str">
            <v>前</v>
          </cell>
          <cell r="N21" t="str">
            <v/>
          </cell>
          <cell r="S21" t="str">
            <v>前</v>
          </cell>
          <cell r="V21" t="str">
            <v>前</v>
          </cell>
          <cell r="Y21" t="str">
            <v>前</v>
          </cell>
          <cell r="AM21" t="str">
            <v/>
          </cell>
          <cell r="AN21" t="str">
            <v>前</v>
          </cell>
          <cell r="AO21" t="str">
            <v/>
          </cell>
          <cell r="AP21" t="str">
            <v/>
          </cell>
          <cell r="AQ21" t="str">
            <v>前</v>
          </cell>
          <cell r="AR21" t="str">
            <v/>
          </cell>
          <cell r="AS21">
            <v>1</v>
          </cell>
          <cell r="AT21" t="str">
            <v>前</v>
          </cell>
          <cell r="AU21">
            <v>0</v>
          </cell>
          <cell r="AV21" t="str">
            <v/>
          </cell>
          <cell r="AW21" t="str">
            <v>前</v>
          </cell>
          <cell r="AX21" t="str">
            <v/>
          </cell>
          <cell r="BC21" t="str">
            <v>前</v>
          </cell>
          <cell r="BF21" t="str">
            <v>前</v>
          </cell>
          <cell r="BI21" t="str">
            <v>前</v>
          </cell>
        </row>
        <row r="22">
          <cell r="C22" t="str">
            <v/>
          </cell>
          <cell r="D22" t="str">
            <v>後</v>
          </cell>
          <cell r="E22" t="str">
            <v/>
          </cell>
          <cell r="F22" t="str">
            <v/>
          </cell>
          <cell r="G22" t="str">
            <v>後</v>
          </cell>
          <cell r="H22" t="str">
            <v/>
          </cell>
          <cell r="I22" t="str">
            <v/>
          </cell>
          <cell r="J22" t="str">
            <v>後</v>
          </cell>
          <cell r="K22" t="str">
            <v/>
          </cell>
          <cell r="L22" t="str">
            <v/>
          </cell>
          <cell r="M22" t="str">
            <v>後</v>
          </cell>
          <cell r="N22" t="str">
            <v/>
          </cell>
          <cell r="S22" t="str">
            <v>後</v>
          </cell>
          <cell r="V22" t="str">
            <v>後</v>
          </cell>
          <cell r="Y22" t="str">
            <v>後</v>
          </cell>
          <cell r="AM22" t="str">
            <v/>
          </cell>
          <cell r="AN22" t="str">
            <v>後</v>
          </cell>
          <cell r="AO22" t="str">
            <v/>
          </cell>
          <cell r="AP22" t="str">
            <v/>
          </cell>
          <cell r="AQ22" t="str">
            <v>後</v>
          </cell>
          <cell r="AR22" t="str">
            <v/>
          </cell>
          <cell r="AS22">
            <v>1</v>
          </cell>
          <cell r="AT22" t="str">
            <v>後</v>
          </cell>
          <cell r="AU22">
            <v>0</v>
          </cell>
          <cell r="AV22" t="str">
            <v/>
          </cell>
          <cell r="AW22" t="str">
            <v>後</v>
          </cell>
          <cell r="AX22" t="str">
            <v/>
          </cell>
          <cell r="BC22" t="str">
            <v>後</v>
          </cell>
          <cell r="BF22" t="str">
            <v>後</v>
          </cell>
          <cell r="BI22" t="str">
            <v>後</v>
          </cell>
        </row>
        <row r="23">
          <cell r="C23" t="str">
            <v/>
          </cell>
          <cell r="D23" t="str">
            <v>計</v>
          </cell>
          <cell r="E23" t="str">
            <v/>
          </cell>
          <cell r="F23" t="str">
            <v/>
          </cell>
          <cell r="G23" t="str">
            <v>計</v>
          </cell>
          <cell r="H23" t="str">
            <v/>
          </cell>
          <cell r="I23" t="str">
            <v/>
          </cell>
          <cell r="J23" t="str">
            <v>計</v>
          </cell>
          <cell r="K23" t="str">
            <v/>
          </cell>
          <cell r="L23" t="str">
            <v/>
          </cell>
          <cell r="M23" t="str">
            <v>計</v>
          </cell>
          <cell r="N23" t="str">
            <v/>
          </cell>
          <cell r="R23" t="str">
            <v/>
          </cell>
          <cell r="S23" t="str">
            <v>計</v>
          </cell>
          <cell r="T23" t="str">
            <v/>
          </cell>
          <cell r="U23" t="str">
            <v/>
          </cell>
          <cell r="V23" t="str">
            <v>計</v>
          </cell>
          <cell r="W23" t="str">
            <v/>
          </cell>
          <cell r="X23" t="str">
            <v/>
          </cell>
          <cell r="Y23" t="str">
            <v>計</v>
          </cell>
          <cell r="Z23" t="str">
            <v/>
          </cell>
          <cell r="AM23" t="str">
            <v/>
          </cell>
          <cell r="AN23" t="str">
            <v>計</v>
          </cell>
          <cell r="AO23" t="str">
            <v/>
          </cell>
          <cell r="AP23" t="str">
            <v/>
          </cell>
          <cell r="AQ23" t="str">
            <v>計</v>
          </cell>
          <cell r="AR23" t="str">
            <v/>
          </cell>
          <cell r="AS23">
            <v>2</v>
          </cell>
          <cell r="AT23" t="str">
            <v>計</v>
          </cell>
          <cell r="AU23">
            <v>0</v>
          </cell>
          <cell r="AV23" t="str">
            <v/>
          </cell>
          <cell r="AW23" t="str">
            <v>計</v>
          </cell>
          <cell r="AX23" t="str">
            <v/>
          </cell>
          <cell r="BB23" t="str">
            <v/>
          </cell>
          <cell r="BC23" t="str">
            <v>計</v>
          </cell>
          <cell r="BD23" t="str">
            <v/>
          </cell>
          <cell r="BE23" t="str">
            <v/>
          </cell>
          <cell r="BF23" t="str">
            <v>計</v>
          </cell>
          <cell r="BG23" t="str">
            <v/>
          </cell>
          <cell r="BH23" t="str">
            <v/>
          </cell>
          <cell r="BI23" t="str">
            <v>計</v>
          </cell>
          <cell r="BJ23" t="str">
            <v/>
          </cell>
        </row>
        <row r="24">
          <cell r="A24">
            <v>6</v>
          </cell>
          <cell r="B24" t="str">
            <v>湯川中</v>
          </cell>
          <cell r="C24" t="str">
            <v>●</v>
          </cell>
          <cell r="AA24">
            <v>1</v>
          </cell>
          <cell r="AB24">
            <v>0</v>
          </cell>
          <cell r="AC24">
            <v>0</v>
          </cell>
          <cell r="AD24">
            <v>1</v>
          </cell>
          <cell r="AE24">
            <v>0</v>
          </cell>
          <cell r="AF24">
            <v>0</v>
          </cell>
          <cell r="AG24">
            <v>5</v>
          </cell>
          <cell r="AH24">
            <v>-5</v>
          </cell>
          <cell r="AI24" t="str">
            <v>⑧</v>
          </cell>
          <cell r="AK24">
            <v>6</v>
          </cell>
          <cell r="AL24" t="str">
            <v>桔梗中</v>
          </cell>
          <cell r="AM24" t="str">
            <v>○</v>
          </cell>
          <cell r="BK24">
            <v>1</v>
          </cell>
          <cell r="BL24">
            <v>1</v>
          </cell>
          <cell r="BM24">
            <v>0</v>
          </cell>
          <cell r="BN24">
            <v>0</v>
          </cell>
          <cell r="BO24">
            <v>3</v>
          </cell>
          <cell r="BP24">
            <v>5</v>
          </cell>
          <cell r="BQ24">
            <v>3</v>
          </cell>
          <cell r="BR24">
            <v>2</v>
          </cell>
          <cell r="BS24" t="str">
            <v>②</v>
          </cell>
        </row>
        <row r="25">
          <cell r="C25">
            <v>0</v>
          </cell>
          <cell r="D25" t="str">
            <v>前</v>
          </cell>
          <cell r="E25">
            <v>3</v>
          </cell>
          <cell r="F25" t="str">
            <v/>
          </cell>
          <cell r="G25" t="str">
            <v>前</v>
          </cell>
          <cell r="H25" t="str">
            <v/>
          </cell>
          <cell r="I25" t="str">
            <v/>
          </cell>
          <cell r="J25" t="str">
            <v>前</v>
          </cell>
          <cell r="K25" t="str">
            <v/>
          </cell>
          <cell r="L25" t="str">
            <v/>
          </cell>
          <cell r="M25" t="str">
            <v>前</v>
          </cell>
          <cell r="N25" t="str">
            <v/>
          </cell>
          <cell r="O25" t="str">
            <v/>
          </cell>
          <cell r="P25" t="str">
            <v>前</v>
          </cell>
          <cell r="Q25" t="str">
            <v/>
          </cell>
          <cell r="V25" t="str">
            <v>前</v>
          </cell>
          <cell r="Y25" t="str">
            <v>前</v>
          </cell>
          <cell r="AM25">
            <v>3</v>
          </cell>
          <cell r="AN25" t="str">
            <v>前</v>
          </cell>
          <cell r="AO25">
            <v>1</v>
          </cell>
          <cell r="AP25" t="str">
            <v/>
          </cell>
          <cell r="AQ25" t="str">
            <v>前</v>
          </cell>
          <cell r="AR25" t="str">
            <v/>
          </cell>
          <cell r="AS25" t="str">
            <v/>
          </cell>
          <cell r="AT25" t="str">
            <v>前</v>
          </cell>
          <cell r="AU25" t="str">
            <v/>
          </cell>
          <cell r="AV25" t="str">
            <v/>
          </cell>
          <cell r="AW25" t="str">
            <v>前</v>
          </cell>
          <cell r="AX25" t="str">
            <v/>
          </cell>
          <cell r="AY25" t="str">
            <v/>
          </cell>
          <cell r="AZ25" t="str">
            <v>前</v>
          </cell>
          <cell r="BA25" t="str">
            <v/>
          </cell>
          <cell r="BF25" t="str">
            <v>前</v>
          </cell>
          <cell r="BI25" t="str">
            <v>前</v>
          </cell>
        </row>
        <row r="26">
          <cell r="C26">
            <v>0</v>
          </cell>
          <cell r="D26" t="str">
            <v>後</v>
          </cell>
          <cell r="E26">
            <v>2</v>
          </cell>
          <cell r="F26" t="str">
            <v/>
          </cell>
          <cell r="G26" t="str">
            <v>後</v>
          </cell>
          <cell r="H26" t="str">
            <v/>
          </cell>
          <cell r="I26" t="str">
            <v/>
          </cell>
          <cell r="J26" t="str">
            <v>後</v>
          </cell>
          <cell r="K26" t="str">
            <v/>
          </cell>
          <cell r="L26" t="str">
            <v/>
          </cell>
          <cell r="M26" t="str">
            <v>後</v>
          </cell>
          <cell r="N26" t="str">
            <v/>
          </cell>
          <cell r="O26" t="str">
            <v/>
          </cell>
          <cell r="P26" t="str">
            <v>後</v>
          </cell>
          <cell r="Q26" t="str">
            <v/>
          </cell>
          <cell r="V26" t="str">
            <v>後</v>
          </cell>
          <cell r="Y26" t="str">
            <v>後</v>
          </cell>
          <cell r="AM26">
            <v>2</v>
          </cell>
          <cell r="AN26" t="str">
            <v>後</v>
          </cell>
          <cell r="AO26">
            <v>2</v>
          </cell>
          <cell r="AP26" t="str">
            <v/>
          </cell>
          <cell r="AQ26" t="str">
            <v>後</v>
          </cell>
          <cell r="AR26" t="str">
            <v/>
          </cell>
          <cell r="AS26" t="str">
            <v/>
          </cell>
          <cell r="AT26" t="str">
            <v>後</v>
          </cell>
          <cell r="AU26" t="str">
            <v/>
          </cell>
          <cell r="AV26" t="str">
            <v/>
          </cell>
          <cell r="AW26" t="str">
            <v>後</v>
          </cell>
          <cell r="AX26" t="str">
            <v/>
          </cell>
          <cell r="AY26" t="str">
            <v/>
          </cell>
          <cell r="AZ26" t="str">
            <v>後</v>
          </cell>
          <cell r="BA26" t="str">
            <v/>
          </cell>
          <cell r="BF26" t="str">
            <v>後</v>
          </cell>
          <cell r="BI26" t="str">
            <v>後</v>
          </cell>
        </row>
        <row r="27">
          <cell r="C27">
            <v>0</v>
          </cell>
          <cell r="D27" t="str">
            <v>計</v>
          </cell>
          <cell r="E27">
            <v>5</v>
          </cell>
          <cell r="F27" t="str">
            <v/>
          </cell>
          <cell r="G27" t="str">
            <v>計</v>
          </cell>
          <cell r="H27" t="str">
            <v/>
          </cell>
          <cell r="I27" t="str">
            <v/>
          </cell>
          <cell r="J27" t="str">
            <v>計</v>
          </cell>
          <cell r="K27" t="str">
            <v/>
          </cell>
          <cell r="L27" t="str">
            <v/>
          </cell>
          <cell r="M27" t="str">
            <v>計</v>
          </cell>
          <cell r="N27" t="str">
            <v/>
          </cell>
          <cell r="O27" t="str">
            <v/>
          </cell>
          <cell r="P27" t="str">
            <v>計</v>
          </cell>
          <cell r="Q27" t="str">
            <v/>
          </cell>
          <cell r="U27" t="str">
            <v/>
          </cell>
          <cell r="V27" t="str">
            <v>計</v>
          </cell>
          <cell r="W27" t="str">
            <v/>
          </cell>
          <cell r="X27" t="str">
            <v/>
          </cell>
          <cell r="Y27" t="str">
            <v>計</v>
          </cell>
          <cell r="Z27" t="str">
            <v/>
          </cell>
          <cell r="AM27">
            <v>5</v>
          </cell>
          <cell r="AN27" t="str">
            <v>計</v>
          </cell>
          <cell r="AO27">
            <v>3</v>
          </cell>
          <cell r="AP27" t="str">
            <v/>
          </cell>
          <cell r="AQ27" t="str">
            <v>計</v>
          </cell>
          <cell r="AR27" t="str">
            <v/>
          </cell>
          <cell r="AS27" t="str">
            <v/>
          </cell>
          <cell r="AT27" t="str">
            <v>計</v>
          </cell>
          <cell r="AU27" t="str">
            <v/>
          </cell>
          <cell r="AV27" t="str">
            <v/>
          </cell>
          <cell r="AW27" t="str">
            <v>計</v>
          </cell>
          <cell r="AX27" t="str">
            <v/>
          </cell>
          <cell r="AY27" t="str">
            <v/>
          </cell>
          <cell r="AZ27" t="str">
            <v>計</v>
          </cell>
          <cell r="BA27" t="str">
            <v/>
          </cell>
          <cell r="BE27" t="str">
            <v/>
          </cell>
          <cell r="BF27" t="str">
            <v>計</v>
          </cell>
          <cell r="BG27" t="str">
            <v/>
          </cell>
          <cell r="BH27" t="str">
            <v/>
          </cell>
          <cell r="BI27" t="str">
            <v>計</v>
          </cell>
          <cell r="BJ27" t="str">
            <v/>
          </cell>
        </row>
        <row r="28">
          <cell r="A28">
            <v>7</v>
          </cell>
          <cell r="B28" t="str">
            <v>戸倉中</v>
          </cell>
          <cell r="X28" t="str">
            <v>○</v>
          </cell>
          <cell r="AA28">
            <v>1</v>
          </cell>
          <cell r="AB28">
            <v>1</v>
          </cell>
          <cell r="AC28">
            <v>0</v>
          </cell>
          <cell r="AD28">
            <v>0</v>
          </cell>
          <cell r="AE28">
            <v>3</v>
          </cell>
          <cell r="AF28">
            <v>3</v>
          </cell>
          <cell r="AG28">
            <v>2</v>
          </cell>
          <cell r="AH28">
            <v>1</v>
          </cell>
          <cell r="AI28" t="str">
            <v>③</v>
          </cell>
          <cell r="AK28">
            <v>7</v>
          </cell>
          <cell r="AL28" t="str">
            <v>江差中</v>
          </cell>
          <cell r="AP28" t="str">
            <v>△</v>
          </cell>
          <cell r="BK28">
            <v>1</v>
          </cell>
          <cell r="BL28">
            <v>0</v>
          </cell>
          <cell r="BM28">
            <v>1</v>
          </cell>
          <cell r="BN28">
            <v>0</v>
          </cell>
          <cell r="BO28">
            <v>1</v>
          </cell>
          <cell r="BP28">
            <v>1</v>
          </cell>
          <cell r="BQ28">
            <v>1</v>
          </cell>
          <cell r="BR28">
            <v>0</v>
          </cell>
          <cell r="BS28" t="str">
            <v>⑤</v>
          </cell>
        </row>
        <row r="29">
          <cell r="C29" t="str">
            <v/>
          </cell>
          <cell r="D29" t="str">
            <v>前</v>
          </cell>
          <cell r="E29" t="str">
            <v/>
          </cell>
          <cell r="F29" t="str">
            <v/>
          </cell>
          <cell r="G29" t="str">
            <v>前</v>
          </cell>
          <cell r="H29" t="str">
            <v/>
          </cell>
          <cell r="I29" t="str">
            <v/>
          </cell>
          <cell r="J29" t="str">
            <v>前</v>
          </cell>
          <cell r="K29" t="str">
            <v/>
          </cell>
          <cell r="L29" t="str">
            <v/>
          </cell>
          <cell r="M29" t="str">
            <v>前</v>
          </cell>
          <cell r="N29" t="str">
            <v/>
          </cell>
          <cell r="O29" t="str">
            <v/>
          </cell>
          <cell r="P29" t="str">
            <v>前</v>
          </cell>
          <cell r="Q29" t="str">
            <v/>
          </cell>
          <cell r="R29" t="str">
            <v/>
          </cell>
          <cell r="S29" t="str">
            <v>前</v>
          </cell>
          <cell r="T29" t="str">
            <v/>
          </cell>
          <cell r="X29">
            <v>0</v>
          </cell>
          <cell r="Y29" t="str">
            <v>前</v>
          </cell>
          <cell r="Z29">
            <v>1</v>
          </cell>
          <cell r="AM29" t="str">
            <v/>
          </cell>
          <cell r="AN29" t="str">
            <v>前</v>
          </cell>
          <cell r="AO29" t="str">
            <v/>
          </cell>
          <cell r="AP29">
            <v>1</v>
          </cell>
          <cell r="AQ29" t="str">
            <v>前</v>
          </cell>
          <cell r="AR29">
            <v>0</v>
          </cell>
          <cell r="AS29" t="str">
            <v/>
          </cell>
          <cell r="AT29" t="str">
            <v>前</v>
          </cell>
          <cell r="AU29" t="str">
            <v/>
          </cell>
          <cell r="AV29" t="str">
            <v/>
          </cell>
          <cell r="AW29" t="str">
            <v>前</v>
          </cell>
          <cell r="AX29" t="str">
            <v/>
          </cell>
          <cell r="AY29" t="str">
            <v/>
          </cell>
          <cell r="AZ29" t="str">
            <v>前</v>
          </cell>
          <cell r="BA29" t="str">
            <v/>
          </cell>
          <cell r="BB29" t="str">
            <v/>
          </cell>
          <cell r="BC29" t="str">
            <v>前</v>
          </cell>
          <cell r="BD29" t="str">
            <v/>
          </cell>
          <cell r="BI29" t="str">
            <v>前</v>
          </cell>
        </row>
        <row r="30">
          <cell r="C30" t="str">
            <v/>
          </cell>
          <cell r="D30" t="str">
            <v>後</v>
          </cell>
          <cell r="E30" t="str">
            <v/>
          </cell>
          <cell r="F30" t="str">
            <v/>
          </cell>
          <cell r="G30" t="str">
            <v>後</v>
          </cell>
          <cell r="H30" t="str">
            <v/>
          </cell>
          <cell r="I30" t="str">
            <v/>
          </cell>
          <cell r="J30" t="str">
            <v>後</v>
          </cell>
          <cell r="K30" t="str">
            <v/>
          </cell>
          <cell r="L30" t="str">
            <v/>
          </cell>
          <cell r="M30" t="str">
            <v>後</v>
          </cell>
          <cell r="N30" t="str">
            <v/>
          </cell>
          <cell r="O30" t="str">
            <v/>
          </cell>
          <cell r="P30" t="str">
            <v>後</v>
          </cell>
          <cell r="Q30" t="str">
            <v/>
          </cell>
          <cell r="R30" t="str">
            <v/>
          </cell>
          <cell r="S30" t="str">
            <v>後</v>
          </cell>
          <cell r="T30" t="str">
            <v/>
          </cell>
          <cell r="X30">
            <v>3</v>
          </cell>
          <cell r="Y30" t="str">
            <v>後</v>
          </cell>
          <cell r="Z30">
            <v>1</v>
          </cell>
          <cell r="AM30" t="str">
            <v/>
          </cell>
          <cell r="AN30" t="str">
            <v>後</v>
          </cell>
          <cell r="AO30" t="str">
            <v/>
          </cell>
          <cell r="AP30">
            <v>0</v>
          </cell>
          <cell r="AQ30" t="str">
            <v>後</v>
          </cell>
          <cell r="AR30">
            <v>1</v>
          </cell>
          <cell r="AS30" t="str">
            <v/>
          </cell>
          <cell r="AT30" t="str">
            <v>後</v>
          </cell>
          <cell r="AU30" t="str">
            <v/>
          </cell>
          <cell r="AV30" t="str">
            <v/>
          </cell>
          <cell r="AW30" t="str">
            <v>後</v>
          </cell>
          <cell r="AX30" t="str">
            <v/>
          </cell>
          <cell r="AY30" t="str">
            <v/>
          </cell>
          <cell r="AZ30" t="str">
            <v>後</v>
          </cell>
          <cell r="BA30" t="str">
            <v/>
          </cell>
          <cell r="BB30" t="str">
            <v/>
          </cell>
          <cell r="BC30" t="str">
            <v>後</v>
          </cell>
          <cell r="BD30" t="str">
            <v/>
          </cell>
          <cell r="BI30" t="str">
            <v>後</v>
          </cell>
        </row>
        <row r="31">
          <cell r="C31" t="str">
            <v/>
          </cell>
          <cell r="D31" t="str">
            <v>計</v>
          </cell>
          <cell r="E31" t="str">
            <v/>
          </cell>
          <cell r="F31" t="str">
            <v/>
          </cell>
          <cell r="G31" t="str">
            <v>計</v>
          </cell>
          <cell r="H31" t="str">
            <v/>
          </cell>
          <cell r="I31" t="str">
            <v/>
          </cell>
          <cell r="J31" t="str">
            <v>計</v>
          </cell>
          <cell r="K31" t="str">
            <v/>
          </cell>
          <cell r="L31" t="str">
            <v/>
          </cell>
          <cell r="M31" t="str">
            <v>計</v>
          </cell>
          <cell r="N31" t="str">
            <v/>
          </cell>
          <cell r="O31" t="str">
            <v/>
          </cell>
          <cell r="P31" t="str">
            <v>計</v>
          </cell>
          <cell r="Q31" t="str">
            <v/>
          </cell>
          <cell r="R31" t="str">
            <v/>
          </cell>
          <cell r="S31" t="str">
            <v>計</v>
          </cell>
          <cell r="T31" t="str">
            <v/>
          </cell>
          <cell r="X31">
            <v>3</v>
          </cell>
          <cell r="Y31" t="str">
            <v>計</v>
          </cell>
          <cell r="Z31">
            <v>2</v>
          </cell>
          <cell r="AM31" t="str">
            <v/>
          </cell>
          <cell r="AN31" t="str">
            <v>計</v>
          </cell>
          <cell r="AO31" t="str">
            <v/>
          </cell>
          <cell r="AP31">
            <v>1</v>
          </cell>
          <cell r="AQ31" t="str">
            <v>計</v>
          </cell>
          <cell r="AR31">
            <v>1</v>
          </cell>
          <cell r="AS31" t="str">
            <v/>
          </cell>
          <cell r="AT31" t="str">
            <v>計</v>
          </cell>
          <cell r="AU31" t="str">
            <v/>
          </cell>
          <cell r="AV31" t="str">
            <v/>
          </cell>
          <cell r="AW31" t="str">
            <v>計</v>
          </cell>
          <cell r="AX31" t="str">
            <v/>
          </cell>
          <cell r="AY31" t="str">
            <v/>
          </cell>
          <cell r="AZ31" t="str">
            <v>計</v>
          </cell>
          <cell r="BA31" t="str">
            <v/>
          </cell>
          <cell r="BB31" t="str">
            <v/>
          </cell>
          <cell r="BC31" t="str">
            <v>計</v>
          </cell>
          <cell r="BD31" t="str">
            <v/>
          </cell>
          <cell r="BH31" t="str">
            <v/>
          </cell>
          <cell r="BI31" t="str">
            <v>計</v>
          </cell>
          <cell r="BJ31" t="str">
            <v/>
          </cell>
        </row>
        <row r="32">
          <cell r="A32">
            <v>8</v>
          </cell>
          <cell r="B32" t="str">
            <v>砂原･森中</v>
          </cell>
          <cell r="U32" t="str">
            <v>●</v>
          </cell>
          <cell r="AA32">
            <v>1</v>
          </cell>
          <cell r="AB32">
            <v>0</v>
          </cell>
          <cell r="AC32">
            <v>0</v>
          </cell>
          <cell r="AD32">
            <v>1</v>
          </cell>
          <cell r="AE32">
            <v>0</v>
          </cell>
          <cell r="AF32">
            <v>2</v>
          </cell>
          <cell r="AG32">
            <v>3</v>
          </cell>
          <cell r="AH32">
            <v>-1</v>
          </cell>
          <cell r="AI32" t="str">
            <v>⑥</v>
          </cell>
          <cell r="AK32">
            <v>8</v>
          </cell>
          <cell r="AL32" t="str">
            <v>上ノ国中</v>
          </cell>
          <cell r="AP32" t="str">
            <v>●</v>
          </cell>
          <cell r="AV32" t="str">
            <v>●</v>
          </cell>
          <cell r="BK32">
            <v>2</v>
          </cell>
          <cell r="BL32">
            <v>0</v>
          </cell>
          <cell r="BM32">
            <v>0</v>
          </cell>
          <cell r="BN32">
            <v>2</v>
          </cell>
          <cell r="BO32">
            <v>0</v>
          </cell>
          <cell r="BP32">
            <v>3</v>
          </cell>
          <cell r="BQ32">
            <v>13</v>
          </cell>
          <cell r="BR32">
            <v>-10</v>
          </cell>
          <cell r="BS32" t="str">
            <v>⑧</v>
          </cell>
        </row>
        <row r="33">
          <cell r="C33" t="str">
            <v/>
          </cell>
          <cell r="D33" t="str">
            <v>前</v>
          </cell>
          <cell r="E33" t="str">
            <v/>
          </cell>
          <cell r="F33" t="str">
            <v/>
          </cell>
          <cell r="G33" t="str">
            <v>前</v>
          </cell>
          <cell r="H33" t="str">
            <v/>
          </cell>
          <cell r="I33" t="str">
            <v/>
          </cell>
          <cell r="J33" t="str">
            <v>前</v>
          </cell>
          <cell r="K33" t="str">
            <v/>
          </cell>
          <cell r="L33" t="str">
            <v/>
          </cell>
          <cell r="M33" t="str">
            <v>前</v>
          </cell>
          <cell r="N33" t="str">
            <v/>
          </cell>
          <cell r="O33" t="str">
            <v/>
          </cell>
          <cell r="P33" t="str">
            <v>前</v>
          </cell>
          <cell r="Q33" t="str">
            <v/>
          </cell>
          <cell r="R33" t="str">
            <v/>
          </cell>
          <cell r="S33" t="str">
            <v>前</v>
          </cell>
          <cell r="T33" t="str">
            <v/>
          </cell>
          <cell r="U33">
            <v>1</v>
          </cell>
          <cell r="V33" t="str">
            <v>前</v>
          </cell>
          <cell r="W33">
            <v>0</v>
          </cell>
          <cell r="AM33" t="str">
            <v/>
          </cell>
          <cell r="AN33" t="str">
            <v>前</v>
          </cell>
          <cell r="AO33" t="str">
            <v/>
          </cell>
          <cell r="AP33">
            <v>1</v>
          </cell>
          <cell r="AQ33" t="str">
            <v>前</v>
          </cell>
          <cell r="AR33">
            <v>5</v>
          </cell>
          <cell r="AS33" t="str">
            <v/>
          </cell>
          <cell r="AT33" t="str">
            <v>前</v>
          </cell>
          <cell r="AU33" t="str">
            <v/>
          </cell>
          <cell r="AV33">
            <v>1</v>
          </cell>
          <cell r="AW33" t="str">
            <v>前</v>
          </cell>
          <cell r="AX33">
            <v>1</v>
          </cell>
          <cell r="AY33" t="str">
            <v/>
          </cell>
          <cell r="AZ33" t="str">
            <v>前</v>
          </cell>
          <cell r="BA33" t="str">
            <v/>
          </cell>
          <cell r="BB33" t="str">
            <v/>
          </cell>
          <cell r="BC33" t="str">
            <v>前</v>
          </cell>
          <cell r="BD33" t="str">
            <v/>
          </cell>
          <cell r="BE33" t="str">
            <v/>
          </cell>
          <cell r="BF33" t="str">
            <v>前</v>
          </cell>
          <cell r="BG33" t="str">
            <v/>
          </cell>
        </row>
        <row r="34">
          <cell r="C34" t="str">
            <v/>
          </cell>
          <cell r="D34" t="str">
            <v>後</v>
          </cell>
          <cell r="E34" t="str">
            <v/>
          </cell>
          <cell r="F34" t="str">
            <v/>
          </cell>
          <cell r="G34" t="str">
            <v>後</v>
          </cell>
          <cell r="H34" t="str">
            <v/>
          </cell>
          <cell r="I34" t="str">
            <v/>
          </cell>
          <cell r="J34" t="str">
            <v>後</v>
          </cell>
          <cell r="K34" t="str">
            <v/>
          </cell>
          <cell r="L34" t="str">
            <v/>
          </cell>
          <cell r="M34" t="str">
            <v>後</v>
          </cell>
          <cell r="N34" t="str">
            <v/>
          </cell>
          <cell r="O34" t="str">
            <v/>
          </cell>
          <cell r="P34" t="str">
            <v>後</v>
          </cell>
          <cell r="Q34" t="str">
            <v/>
          </cell>
          <cell r="R34" t="str">
            <v/>
          </cell>
          <cell r="S34" t="str">
            <v>後</v>
          </cell>
          <cell r="T34" t="str">
            <v/>
          </cell>
          <cell r="U34">
            <v>1</v>
          </cell>
          <cell r="V34" t="str">
            <v>後</v>
          </cell>
          <cell r="W34">
            <v>3</v>
          </cell>
          <cell r="AM34" t="str">
            <v/>
          </cell>
          <cell r="AN34" t="str">
            <v>後</v>
          </cell>
          <cell r="AO34" t="str">
            <v/>
          </cell>
          <cell r="AP34">
            <v>0</v>
          </cell>
          <cell r="AQ34" t="str">
            <v>後</v>
          </cell>
          <cell r="AR34">
            <v>5</v>
          </cell>
          <cell r="AS34" t="str">
            <v/>
          </cell>
          <cell r="AT34" t="str">
            <v>後</v>
          </cell>
          <cell r="AU34" t="str">
            <v/>
          </cell>
          <cell r="AV34">
            <v>1</v>
          </cell>
          <cell r="AW34" t="str">
            <v>後</v>
          </cell>
          <cell r="AX34">
            <v>2</v>
          </cell>
          <cell r="AY34" t="str">
            <v/>
          </cell>
          <cell r="AZ34" t="str">
            <v>後</v>
          </cell>
          <cell r="BA34" t="str">
            <v/>
          </cell>
          <cell r="BB34" t="str">
            <v/>
          </cell>
          <cell r="BC34" t="str">
            <v>後</v>
          </cell>
          <cell r="BD34" t="str">
            <v/>
          </cell>
          <cell r="BE34" t="str">
            <v/>
          </cell>
          <cell r="BF34" t="str">
            <v>後</v>
          </cell>
          <cell r="BG34" t="str">
            <v/>
          </cell>
        </row>
        <row r="35">
          <cell r="C35" t="str">
            <v/>
          </cell>
          <cell r="D35" t="str">
            <v>計</v>
          </cell>
          <cell r="E35" t="str">
            <v/>
          </cell>
          <cell r="F35" t="str">
            <v/>
          </cell>
          <cell r="G35" t="str">
            <v>計</v>
          </cell>
          <cell r="H35" t="str">
            <v/>
          </cell>
          <cell r="I35" t="str">
            <v/>
          </cell>
          <cell r="J35" t="str">
            <v>計</v>
          </cell>
          <cell r="K35" t="str">
            <v/>
          </cell>
          <cell r="L35" t="str">
            <v/>
          </cell>
          <cell r="M35" t="str">
            <v>計</v>
          </cell>
          <cell r="N35" t="str">
            <v/>
          </cell>
          <cell r="O35" t="str">
            <v/>
          </cell>
          <cell r="P35" t="str">
            <v>計</v>
          </cell>
          <cell r="Q35" t="str">
            <v/>
          </cell>
          <cell r="R35" t="str">
            <v/>
          </cell>
          <cell r="S35" t="str">
            <v>計</v>
          </cell>
          <cell r="T35" t="str">
            <v/>
          </cell>
          <cell r="U35">
            <v>2</v>
          </cell>
          <cell r="V35" t="str">
            <v>計</v>
          </cell>
          <cell r="W35">
            <v>3</v>
          </cell>
          <cell r="AM35" t="str">
            <v/>
          </cell>
          <cell r="AN35" t="str">
            <v>計</v>
          </cell>
          <cell r="AO35" t="str">
            <v/>
          </cell>
          <cell r="AP35">
            <v>1</v>
          </cell>
          <cell r="AQ35" t="str">
            <v>計</v>
          </cell>
          <cell r="AR35">
            <v>10</v>
          </cell>
          <cell r="AS35" t="str">
            <v/>
          </cell>
          <cell r="AT35" t="str">
            <v>計</v>
          </cell>
          <cell r="AU35" t="str">
            <v/>
          </cell>
          <cell r="AV35">
            <v>2</v>
          </cell>
          <cell r="AW35" t="str">
            <v>計</v>
          </cell>
          <cell r="AX35">
            <v>3</v>
          </cell>
          <cell r="AY35" t="str">
            <v/>
          </cell>
          <cell r="AZ35" t="str">
            <v>計</v>
          </cell>
          <cell r="BA35" t="str">
            <v/>
          </cell>
          <cell r="BB35" t="str">
            <v/>
          </cell>
          <cell r="BC35" t="str">
            <v>計</v>
          </cell>
          <cell r="BD35" t="str">
            <v/>
          </cell>
          <cell r="BE35" t="str">
            <v/>
          </cell>
          <cell r="BF35" t="str">
            <v>計</v>
          </cell>
          <cell r="BG35" t="str">
            <v/>
          </cell>
        </row>
        <row r="39">
          <cell r="A39">
            <v>1</v>
          </cell>
          <cell r="B39" t="str">
            <v>旭岡中</v>
          </cell>
          <cell r="F39" t="str">
            <v>△</v>
          </cell>
          <cell r="AA39">
            <v>1</v>
          </cell>
          <cell r="AB39">
            <v>0</v>
          </cell>
          <cell r="AC39">
            <v>1</v>
          </cell>
          <cell r="AD39">
            <v>0</v>
          </cell>
          <cell r="AE39">
            <v>1</v>
          </cell>
          <cell r="AF39">
            <v>4</v>
          </cell>
          <cell r="AG39">
            <v>4</v>
          </cell>
          <cell r="AH39">
            <v>0</v>
          </cell>
          <cell r="AI39" t="str">
            <v>②</v>
          </cell>
          <cell r="AK39">
            <v>1</v>
          </cell>
          <cell r="AL39" t="str">
            <v>北中</v>
          </cell>
          <cell r="AP39" t="str">
            <v>●</v>
          </cell>
          <cell r="BK39">
            <v>1</v>
          </cell>
          <cell r="BL39">
            <v>0</v>
          </cell>
          <cell r="BM39">
            <v>0</v>
          </cell>
          <cell r="BN39">
            <v>1</v>
          </cell>
          <cell r="BO39">
            <v>0</v>
          </cell>
          <cell r="BP39">
            <v>0</v>
          </cell>
          <cell r="BQ39">
            <v>2</v>
          </cell>
          <cell r="BR39">
            <v>-2</v>
          </cell>
          <cell r="BS39" t="str">
            <v>⑦</v>
          </cell>
        </row>
        <row r="40">
          <cell r="F40">
            <v>1</v>
          </cell>
          <cell r="G40" t="str">
            <v>前</v>
          </cell>
          <cell r="H40">
            <v>3</v>
          </cell>
          <cell r="J40" t="str">
            <v>前</v>
          </cell>
          <cell r="M40" t="str">
            <v>前</v>
          </cell>
          <cell r="P40" t="str">
            <v>前</v>
          </cell>
          <cell r="S40" t="str">
            <v>前</v>
          </cell>
          <cell r="V40" t="str">
            <v>前</v>
          </cell>
          <cell r="Y40" t="str">
            <v>前</v>
          </cell>
          <cell r="AP40">
            <v>0</v>
          </cell>
          <cell r="AQ40" t="str">
            <v>前</v>
          </cell>
          <cell r="AR40">
            <v>1</v>
          </cell>
          <cell r="AT40" t="str">
            <v>前</v>
          </cell>
          <cell r="AW40" t="str">
            <v>前</v>
          </cell>
          <cell r="AZ40" t="str">
            <v>前</v>
          </cell>
          <cell r="BC40" t="str">
            <v>前</v>
          </cell>
          <cell r="BF40" t="str">
            <v>前</v>
          </cell>
          <cell r="BI40" t="str">
            <v>前</v>
          </cell>
        </row>
        <row r="41">
          <cell r="F41">
            <v>3</v>
          </cell>
          <cell r="G41" t="str">
            <v>後</v>
          </cell>
          <cell r="H41">
            <v>1</v>
          </cell>
          <cell r="J41" t="str">
            <v>後</v>
          </cell>
          <cell r="M41" t="str">
            <v>後</v>
          </cell>
          <cell r="P41" t="str">
            <v>後</v>
          </cell>
          <cell r="S41" t="str">
            <v>後</v>
          </cell>
          <cell r="V41" t="str">
            <v>後</v>
          </cell>
          <cell r="Y41" t="str">
            <v>後</v>
          </cell>
          <cell r="AP41">
            <v>0</v>
          </cell>
          <cell r="AQ41" t="str">
            <v>後</v>
          </cell>
          <cell r="AR41">
            <v>1</v>
          </cell>
          <cell r="AT41" t="str">
            <v>後</v>
          </cell>
          <cell r="AW41" t="str">
            <v>後</v>
          </cell>
          <cell r="AZ41" t="str">
            <v>後</v>
          </cell>
          <cell r="BC41" t="str">
            <v>後</v>
          </cell>
          <cell r="BF41" t="str">
            <v>後</v>
          </cell>
          <cell r="BI41" t="str">
            <v>後</v>
          </cell>
        </row>
        <row r="42">
          <cell r="F42">
            <v>4</v>
          </cell>
          <cell r="G42" t="str">
            <v>計</v>
          </cell>
          <cell r="H42">
            <v>4</v>
          </cell>
          <cell r="I42" t="str">
            <v/>
          </cell>
          <cell r="J42" t="str">
            <v>計</v>
          </cell>
          <cell r="K42" t="str">
            <v/>
          </cell>
          <cell r="L42" t="str">
            <v/>
          </cell>
          <cell r="M42" t="str">
            <v>計</v>
          </cell>
          <cell r="N42" t="str">
            <v/>
          </cell>
          <cell r="O42" t="str">
            <v/>
          </cell>
          <cell r="P42" t="str">
            <v>計</v>
          </cell>
          <cell r="Q42" t="str">
            <v/>
          </cell>
          <cell r="R42" t="str">
            <v/>
          </cell>
          <cell r="S42" t="str">
            <v>計</v>
          </cell>
          <cell r="T42" t="str">
            <v/>
          </cell>
          <cell r="U42" t="str">
            <v/>
          </cell>
          <cell r="V42" t="str">
            <v>計</v>
          </cell>
          <cell r="W42" t="str">
            <v/>
          </cell>
          <cell r="X42" t="str">
            <v/>
          </cell>
          <cell r="Y42" t="str">
            <v>計</v>
          </cell>
          <cell r="Z42" t="str">
            <v/>
          </cell>
          <cell r="AP42">
            <v>0</v>
          </cell>
          <cell r="AQ42" t="str">
            <v>計</v>
          </cell>
          <cell r="AR42">
            <v>2</v>
          </cell>
          <cell r="AS42" t="str">
            <v/>
          </cell>
          <cell r="AT42" t="str">
            <v>計</v>
          </cell>
          <cell r="AU42" t="str">
            <v/>
          </cell>
          <cell r="AV42" t="str">
            <v/>
          </cell>
          <cell r="AW42" t="str">
            <v>計</v>
          </cell>
          <cell r="AX42" t="str">
            <v/>
          </cell>
          <cell r="AY42" t="str">
            <v/>
          </cell>
          <cell r="AZ42" t="str">
            <v>計</v>
          </cell>
          <cell r="BA42" t="str">
            <v/>
          </cell>
          <cell r="BB42" t="str">
            <v/>
          </cell>
          <cell r="BC42" t="str">
            <v>計</v>
          </cell>
          <cell r="BD42" t="str">
            <v/>
          </cell>
          <cell r="BE42" t="str">
            <v/>
          </cell>
          <cell r="BF42" t="str">
            <v>計</v>
          </cell>
          <cell r="BG42" t="str">
            <v/>
          </cell>
          <cell r="BH42" t="str">
            <v/>
          </cell>
          <cell r="BI42" t="str">
            <v>計</v>
          </cell>
          <cell r="BJ42" t="str">
            <v/>
          </cell>
        </row>
        <row r="43">
          <cell r="A43">
            <v>2</v>
          </cell>
          <cell r="B43" t="str">
            <v>木古内･知内中</v>
          </cell>
          <cell r="C43" t="str">
            <v>△</v>
          </cell>
          <cell r="AA43">
            <v>1</v>
          </cell>
          <cell r="AB43">
            <v>0</v>
          </cell>
          <cell r="AC43">
            <v>1</v>
          </cell>
          <cell r="AD43">
            <v>0</v>
          </cell>
          <cell r="AE43">
            <v>1</v>
          </cell>
          <cell r="AF43">
            <v>4</v>
          </cell>
          <cell r="AG43">
            <v>4</v>
          </cell>
          <cell r="AH43">
            <v>0</v>
          </cell>
          <cell r="AI43" t="str">
            <v>②</v>
          </cell>
          <cell r="AK43">
            <v>2</v>
          </cell>
          <cell r="AL43" t="str">
            <v>長万部･八雲中</v>
          </cell>
          <cell r="AM43" t="str">
            <v>○</v>
          </cell>
          <cell r="BK43">
            <v>1</v>
          </cell>
          <cell r="BL43">
            <v>1</v>
          </cell>
          <cell r="BM43">
            <v>0</v>
          </cell>
          <cell r="BN43">
            <v>0</v>
          </cell>
          <cell r="BO43">
            <v>3</v>
          </cell>
          <cell r="BP43">
            <v>2</v>
          </cell>
          <cell r="BQ43">
            <v>0</v>
          </cell>
          <cell r="BR43">
            <v>2</v>
          </cell>
          <cell r="BS43" t="str">
            <v>②</v>
          </cell>
        </row>
        <row r="44">
          <cell r="C44">
            <v>3</v>
          </cell>
          <cell r="D44" t="str">
            <v>前</v>
          </cell>
          <cell r="E44">
            <v>1</v>
          </cell>
          <cell r="J44" t="str">
            <v>前</v>
          </cell>
          <cell r="M44" t="str">
            <v>前</v>
          </cell>
          <cell r="P44" t="str">
            <v>前</v>
          </cell>
          <cell r="S44" t="str">
            <v>前</v>
          </cell>
          <cell r="V44" t="str">
            <v>前</v>
          </cell>
          <cell r="Y44" t="str">
            <v>前</v>
          </cell>
          <cell r="AM44">
            <v>1</v>
          </cell>
          <cell r="AN44" t="str">
            <v>前</v>
          </cell>
          <cell r="AO44">
            <v>0</v>
          </cell>
          <cell r="AT44" t="str">
            <v>前</v>
          </cell>
          <cell r="AW44" t="str">
            <v>前</v>
          </cell>
          <cell r="AZ44" t="str">
            <v>前</v>
          </cell>
          <cell r="BC44" t="str">
            <v>前</v>
          </cell>
          <cell r="BF44" t="str">
            <v>前</v>
          </cell>
          <cell r="BI44" t="str">
            <v>前</v>
          </cell>
        </row>
        <row r="45">
          <cell r="C45">
            <v>1</v>
          </cell>
          <cell r="D45" t="str">
            <v>後</v>
          </cell>
          <cell r="E45">
            <v>3</v>
          </cell>
          <cell r="J45" t="str">
            <v>後</v>
          </cell>
          <cell r="M45" t="str">
            <v>後</v>
          </cell>
          <cell r="P45" t="str">
            <v>後</v>
          </cell>
          <cell r="S45" t="str">
            <v>後</v>
          </cell>
          <cell r="V45" t="str">
            <v>後</v>
          </cell>
          <cell r="Y45" t="str">
            <v>後</v>
          </cell>
          <cell r="AM45">
            <v>1</v>
          </cell>
          <cell r="AN45" t="str">
            <v>後</v>
          </cell>
          <cell r="AO45">
            <v>0</v>
          </cell>
          <cell r="AT45" t="str">
            <v>後</v>
          </cell>
          <cell r="AW45" t="str">
            <v>後</v>
          </cell>
          <cell r="AZ45" t="str">
            <v>後</v>
          </cell>
          <cell r="BC45" t="str">
            <v>後</v>
          </cell>
          <cell r="BF45" t="str">
            <v>後</v>
          </cell>
          <cell r="BI45" t="str">
            <v>後</v>
          </cell>
        </row>
        <row r="46">
          <cell r="C46">
            <v>4</v>
          </cell>
          <cell r="D46" t="str">
            <v>計</v>
          </cell>
          <cell r="E46">
            <v>4</v>
          </cell>
          <cell r="I46" t="str">
            <v/>
          </cell>
          <cell r="J46" t="str">
            <v>計</v>
          </cell>
          <cell r="K46" t="str">
            <v/>
          </cell>
          <cell r="L46" t="str">
            <v/>
          </cell>
          <cell r="M46" t="str">
            <v>計</v>
          </cell>
          <cell r="N46" t="str">
            <v/>
          </cell>
          <cell r="O46" t="str">
            <v/>
          </cell>
          <cell r="P46" t="str">
            <v>計</v>
          </cell>
          <cell r="Q46" t="str">
            <v/>
          </cell>
          <cell r="R46" t="str">
            <v/>
          </cell>
          <cell r="S46" t="str">
            <v>計</v>
          </cell>
          <cell r="T46" t="str">
            <v/>
          </cell>
          <cell r="U46" t="str">
            <v/>
          </cell>
          <cell r="V46" t="str">
            <v>計</v>
          </cell>
          <cell r="W46" t="str">
            <v/>
          </cell>
          <cell r="X46" t="str">
            <v/>
          </cell>
          <cell r="Y46" t="str">
            <v>計</v>
          </cell>
          <cell r="Z46" t="str">
            <v/>
          </cell>
          <cell r="AM46">
            <v>2</v>
          </cell>
          <cell r="AN46" t="str">
            <v>計</v>
          </cell>
          <cell r="AO46">
            <v>0</v>
          </cell>
          <cell r="AS46" t="str">
            <v/>
          </cell>
          <cell r="AT46" t="str">
            <v>計</v>
          </cell>
          <cell r="AU46" t="str">
            <v/>
          </cell>
          <cell r="AV46" t="str">
            <v/>
          </cell>
          <cell r="AW46" t="str">
            <v>計</v>
          </cell>
          <cell r="AX46" t="str">
            <v/>
          </cell>
          <cell r="AY46" t="str">
            <v/>
          </cell>
          <cell r="AZ46" t="str">
            <v>計</v>
          </cell>
          <cell r="BA46" t="str">
            <v/>
          </cell>
          <cell r="BB46" t="str">
            <v/>
          </cell>
          <cell r="BC46" t="str">
            <v>計</v>
          </cell>
          <cell r="BD46" t="str">
            <v/>
          </cell>
          <cell r="BE46" t="str">
            <v/>
          </cell>
          <cell r="BF46" t="str">
            <v>計</v>
          </cell>
          <cell r="BG46" t="str">
            <v/>
          </cell>
          <cell r="BH46" t="str">
            <v/>
          </cell>
          <cell r="BI46" t="str">
            <v>計</v>
          </cell>
          <cell r="BJ46" t="str">
            <v/>
          </cell>
        </row>
        <row r="47">
          <cell r="A47">
            <v>3</v>
          </cell>
          <cell r="B47" t="str">
            <v>鹿部中</v>
          </cell>
          <cell r="X47" t="str">
            <v>●</v>
          </cell>
          <cell r="AA47">
            <v>1</v>
          </cell>
          <cell r="AB47">
            <v>0</v>
          </cell>
          <cell r="AC47">
            <v>0</v>
          </cell>
          <cell r="AD47">
            <v>1</v>
          </cell>
          <cell r="AE47">
            <v>0</v>
          </cell>
          <cell r="AF47">
            <v>2</v>
          </cell>
          <cell r="AG47">
            <v>3</v>
          </cell>
          <cell r="AH47">
            <v>-1</v>
          </cell>
          <cell r="AI47" t="str">
            <v>⑧</v>
          </cell>
          <cell r="AK47">
            <v>3</v>
          </cell>
          <cell r="AL47" t="str">
            <v>港･大川中</v>
          </cell>
          <cell r="AV47" t="str">
            <v>●</v>
          </cell>
          <cell r="BK47">
            <v>1</v>
          </cell>
          <cell r="BL47">
            <v>0</v>
          </cell>
          <cell r="BM47">
            <v>0</v>
          </cell>
          <cell r="BN47">
            <v>1</v>
          </cell>
          <cell r="BO47">
            <v>0</v>
          </cell>
          <cell r="BP47">
            <v>2</v>
          </cell>
          <cell r="BQ47">
            <v>4</v>
          </cell>
          <cell r="BR47">
            <v>-2</v>
          </cell>
          <cell r="BS47" t="str">
            <v>⑥</v>
          </cell>
        </row>
        <row r="48">
          <cell r="C48" t="str">
            <v/>
          </cell>
          <cell r="D48" t="str">
            <v>前</v>
          </cell>
          <cell r="E48" t="str">
            <v/>
          </cell>
          <cell r="F48" t="str">
            <v/>
          </cell>
          <cell r="G48" t="str">
            <v>前</v>
          </cell>
          <cell r="H48" t="str">
            <v/>
          </cell>
          <cell r="M48" t="str">
            <v>前</v>
          </cell>
          <cell r="P48" t="str">
            <v>前</v>
          </cell>
          <cell r="S48" t="str">
            <v>前</v>
          </cell>
          <cell r="V48" t="str">
            <v>前</v>
          </cell>
          <cell r="X48">
            <v>2</v>
          </cell>
          <cell r="Y48" t="str">
            <v>前</v>
          </cell>
          <cell r="Z48">
            <v>0</v>
          </cell>
          <cell r="AM48" t="str">
            <v/>
          </cell>
          <cell r="AN48" t="str">
            <v>前</v>
          </cell>
          <cell r="AO48" t="str">
            <v/>
          </cell>
          <cell r="AP48" t="str">
            <v/>
          </cell>
          <cell r="AQ48" t="str">
            <v>前</v>
          </cell>
          <cell r="AR48" t="str">
            <v/>
          </cell>
          <cell r="AV48">
            <v>1</v>
          </cell>
          <cell r="AW48" t="str">
            <v>前</v>
          </cell>
          <cell r="AX48">
            <v>2</v>
          </cell>
          <cell r="AZ48" t="str">
            <v>前</v>
          </cell>
          <cell r="BC48" t="str">
            <v>前</v>
          </cell>
          <cell r="BF48" t="str">
            <v>前</v>
          </cell>
          <cell r="BI48" t="str">
            <v>前</v>
          </cell>
        </row>
        <row r="49">
          <cell r="C49" t="str">
            <v/>
          </cell>
          <cell r="D49" t="str">
            <v>後</v>
          </cell>
          <cell r="E49" t="str">
            <v/>
          </cell>
          <cell r="F49" t="str">
            <v/>
          </cell>
          <cell r="G49" t="str">
            <v>後</v>
          </cell>
          <cell r="H49" t="str">
            <v/>
          </cell>
          <cell r="M49" t="str">
            <v>後</v>
          </cell>
          <cell r="P49" t="str">
            <v>後</v>
          </cell>
          <cell r="S49" t="str">
            <v>後</v>
          </cell>
          <cell r="V49" t="str">
            <v>後</v>
          </cell>
          <cell r="X49">
            <v>0</v>
          </cell>
          <cell r="Y49" t="str">
            <v>後</v>
          </cell>
          <cell r="Z49">
            <v>3</v>
          </cell>
          <cell r="AM49" t="str">
            <v/>
          </cell>
          <cell r="AN49" t="str">
            <v>後</v>
          </cell>
          <cell r="AO49" t="str">
            <v/>
          </cell>
          <cell r="AP49" t="str">
            <v/>
          </cell>
          <cell r="AQ49" t="str">
            <v>後</v>
          </cell>
          <cell r="AR49" t="str">
            <v/>
          </cell>
          <cell r="AV49">
            <v>1</v>
          </cell>
          <cell r="AW49" t="str">
            <v>後</v>
          </cell>
          <cell r="AX49">
            <v>2</v>
          </cell>
          <cell r="AZ49" t="str">
            <v>後</v>
          </cell>
          <cell r="BC49" t="str">
            <v>後</v>
          </cell>
          <cell r="BF49" t="str">
            <v>後</v>
          </cell>
          <cell r="BI49" t="str">
            <v>後</v>
          </cell>
        </row>
        <row r="50">
          <cell r="C50" t="str">
            <v/>
          </cell>
          <cell r="D50" t="str">
            <v>計</v>
          </cell>
          <cell r="E50" t="str">
            <v/>
          </cell>
          <cell r="F50" t="str">
            <v/>
          </cell>
          <cell r="G50" t="str">
            <v>計</v>
          </cell>
          <cell r="H50" t="str">
            <v/>
          </cell>
          <cell r="L50" t="str">
            <v/>
          </cell>
          <cell r="M50" t="str">
            <v>計</v>
          </cell>
          <cell r="N50" t="str">
            <v/>
          </cell>
          <cell r="O50" t="str">
            <v/>
          </cell>
          <cell r="P50" t="str">
            <v>計</v>
          </cell>
          <cell r="Q50" t="str">
            <v/>
          </cell>
          <cell r="R50" t="str">
            <v/>
          </cell>
          <cell r="S50" t="str">
            <v>計</v>
          </cell>
          <cell r="T50" t="str">
            <v/>
          </cell>
          <cell r="U50" t="str">
            <v/>
          </cell>
          <cell r="V50" t="str">
            <v>計</v>
          </cell>
          <cell r="W50" t="str">
            <v/>
          </cell>
          <cell r="X50">
            <v>2</v>
          </cell>
          <cell r="Y50" t="str">
            <v>計</v>
          </cell>
          <cell r="Z50">
            <v>3</v>
          </cell>
          <cell r="AM50" t="str">
            <v/>
          </cell>
          <cell r="AN50" t="str">
            <v>計</v>
          </cell>
          <cell r="AO50" t="str">
            <v/>
          </cell>
          <cell r="AP50" t="str">
            <v/>
          </cell>
          <cell r="AQ50" t="str">
            <v>計</v>
          </cell>
          <cell r="AR50" t="str">
            <v/>
          </cell>
          <cell r="AV50">
            <v>2</v>
          </cell>
          <cell r="AW50" t="str">
            <v>計</v>
          </cell>
          <cell r="AX50">
            <v>4</v>
          </cell>
          <cell r="AY50" t="str">
            <v/>
          </cell>
          <cell r="AZ50" t="str">
            <v>計</v>
          </cell>
          <cell r="BA50" t="str">
            <v/>
          </cell>
          <cell r="BB50" t="str">
            <v/>
          </cell>
          <cell r="BC50" t="str">
            <v>計</v>
          </cell>
          <cell r="BD50" t="str">
            <v/>
          </cell>
          <cell r="BE50" t="str">
            <v/>
          </cell>
          <cell r="BF50" t="str">
            <v>計</v>
          </cell>
          <cell r="BG50" t="str">
            <v/>
          </cell>
          <cell r="BH50" t="str">
            <v/>
          </cell>
          <cell r="BI50" t="str">
            <v>計</v>
          </cell>
          <cell r="BJ50" t="str">
            <v/>
          </cell>
        </row>
        <row r="51">
          <cell r="A51">
            <v>4</v>
          </cell>
          <cell r="B51" t="str">
            <v>大野中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④</v>
          </cell>
          <cell r="AK51">
            <v>4</v>
          </cell>
          <cell r="AL51" t="str">
            <v>ラ・サール中</v>
          </cell>
          <cell r="AS51" t="str">
            <v>○</v>
          </cell>
          <cell r="BK51">
            <v>1</v>
          </cell>
          <cell r="BL51">
            <v>1</v>
          </cell>
          <cell r="BM51">
            <v>0</v>
          </cell>
          <cell r="BN51">
            <v>0</v>
          </cell>
          <cell r="BO51">
            <v>3</v>
          </cell>
          <cell r="BP51">
            <v>4</v>
          </cell>
          <cell r="BQ51">
            <v>2</v>
          </cell>
          <cell r="BR51">
            <v>2</v>
          </cell>
          <cell r="BS51" t="str">
            <v>①</v>
          </cell>
        </row>
        <row r="52">
          <cell r="C52" t="str">
            <v/>
          </cell>
          <cell r="D52" t="str">
            <v>前</v>
          </cell>
          <cell r="E52" t="str">
            <v/>
          </cell>
          <cell r="F52" t="str">
            <v/>
          </cell>
          <cell r="G52" t="str">
            <v>前</v>
          </cell>
          <cell r="H52" t="str">
            <v/>
          </cell>
          <cell r="I52" t="str">
            <v/>
          </cell>
          <cell r="J52" t="str">
            <v>前</v>
          </cell>
          <cell r="K52" t="str">
            <v/>
          </cell>
          <cell r="P52" t="str">
            <v>前</v>
          </cell>
          <cell r="S52" t="str">
            <v>前</v>
          </cell>
          <cell r="V52" t="str">
            <v>前</v>
          </cell>
          <cell r="Y52" t="str">
            <v>前</v>
          </cell>
          <cell r="AM52" t="str">
            <v/>
          </cell>
          <cell r="AN52" t="str">
            <v>前</v>
          </cell>
          <cell r="AO52" t="str">
            <v/>
          </cell>
          <cell r="AP52" t="str">
            <v/>
          </cell>
          <cell r="AQ52" t="str">
            <v>前</v>
          </cell>
          <cell r="AR52" t="str">
            <v/>
          </cell>
          <cell r="AS52">
            <v>2</v>
          </cell>
          <cell r="AT52" t="str">
            <v>前</v>
          </cell>
          <cell r="AU52">
            <v>1</v>
          </cell>
          <cell r="AZ52" t="str">
            <v>前</v>
          </cell>
          <cell r="BC52" t="str">
            <v>前</v>
          </cell>
          <cell r="BF52" t="str">
            <v>前</v>
          </cell>
          <cell r="BI52" t="str">
            <v>前</v>
          </cell>
        </row>
        <row r="53">
          <cell r="C53" t="str">
            <v/>
          </cell>
          <cell r="D53" t="str">
            <v>後</v>
          </cell>
          <cell r="E53" t="str">
            <v/>
          </cell>
          <cell r="F53" t="str">
            <v/>
          </cell>
          <cell r="G53" t="str">
            <v>後</v>
          </cell>
          <cell r="H53" t="str">
            <v/>
          </cell>
          <cell r="I53" t="str">
            <v/>
          </cell>
          <cell r="J53" t="str">
            <v>後</v>
          </cell>
          <cell r="K53" t="str">
            <v/>
          </cell>
          <cell r="P53" t="str">
            <v>後</v>
          </cell>
          <cell r="S53" t="str">
            <v>後</v>
          </cell>
          <cell r="V53" t="str">
            <v>後</v>
          </cell>
          <cell r="Y53" t="str">
            <v>後</v>
          </cell>
          <cell r="AM53" t="str">
            <v/>
          </cell>
          <cell r="AN53" t="str">
            <v>後</v>
          </cell>
          <cell r="AO53" t="str">
            <v/>
          </cell>
          <cell r="AP53" t="str">
            <v/>
          </cell>
          <cell r="AQ53" t="str">
            <v>後</v>
          </cell>
          <cell r="AR53" t="str">
            <v/>
          </cell>
          <cell r="AS53">
            <v>2</v>
          </cell>
          <cell r="AT53" t="str">
            <v>後</v>
          </cell>
          <cell r="AU53">
            <v>1</v>
          </cell>
          <cell r="AZ53" t="str">
            <v>後</v>
          </cell>
          <cell r="BC53" t="str">
            <v>後</v>
          </cell>
          <cell r="BF53" t="str">
            <v>後</v>
          </cell>
          <cell r="BI53" t="str">
            <v>後</v>
          </cell>
        </row>
        <row r="54">
          <cell r="C54" t="str">
            <v/>
          </cell>
          <cell r="D54" t="str">
            <v>計</v>
          </cell>
          <cell r="E54" t="str">
            <v/>
          </cell>
          <cell r="F54" t="str">
            <v/>
          </cell>
          <cell r="G54" t="str">
            <v>計</v>
          </cell>
          <cell r="H54" t="str">
            <v/>
          </cell>
          <cell r="I54" t="str">
            <v/>
          </cell>
          <cell r="J54" t="str">
            <v>計</v>
          </cell>
          <cell r="K54" t="str">
            <v/>
          </cell>
          <cell r="O54" t="str">
            <v/>
          </cell>
          <cell r="P54" t="str">
            <v>計</v>
          </cell>
          <cell r="Q54" t="str">
            <v/>
          </cell>
          <cell r="R54" t="str">
            <v/>
          </cell>
          <cell r="S54" t="str">
            <v>計</v>
          </cell>
          <cell r="T54" t="str">
            <v/>
          </cell>
          <cell r="U54" t="str">
            <v/>
          </cell>
          <cell r="V54" t="str">
            <v>計</v>
          </cell>
          <cell r="W54" t="str">
            <v/>
          </cell>
          <cell r="X54" t="str">
            <v/>
          </cell>
          <cell r="Y54" t="str">
            <v>計</v>
          </cell>
          <cell r="Z54" t="str">
            <v/>
          </cell>
          <cell r="AM54" t="str">
            <v/>
          </cell>
          <cell r="AN54" t="str">
            <v>計</v>
          </cell>
          <cell r="AO54" t="str">
            <v/>
          </cell>
          <cell r="AP54" t="str">
            <v/>
          </cell>
          <cell r="AQ54" t="str">
            <v>計</v>
          </cell>
          <cell r="AR54" t="str">
            <v/>
          </cell>
          <cell r="AS54">
            <v>4</v>
          </cell>
          <cell r="AT54" t="str">
            <v>計</v>
          </cell>
          <cell r="AU54">
            <v>2</v>
          </cell>
          <cell r="AY54" t="str">
            <v/>
          </cell>
          <cell r="AZ54" t="str">
            <v>計</v>
          </cell>
          <cell r="BA54" t="str">
            <v/>
          </cell>
          <cell r="BB54" t="str">
            <v/>
          </cell>
          <cell r="BC54" t="str">
            <v>計</v>
          </cell>
          <cell r="BD54" t="str">
            <v/>
          </cell>
          <cell r="BE54" t="str">
            <v/>
          </cell>
          <cell r="BF54" t="str">
            <v>計</v>
          </cell>
          <cell r="BG54" t="str">
            <v/>
          </cell>
          <cell r="BH54" t="str">
            <v/>
          </cell>
          <cell r="BI54" t="str">
            <v>計</v>
          </cell>
          <cell r="BJ54" t="str">
            <v/>
          </cell>
        </row>
        <row r="55">
          <cell r="A55">
            <v>5</v>
          </cell>
          <cell r="B55" t="str">
            <v>上磯中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④</v>
          </cell>
          <cell r="AK55">
            <v>5</v>
          </cell>
          <cell r="AL55" t="str">
            <v>松前中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 t="str">
            <v>③</v>
          </cell>
        </row>
        <row r="56">
          <cell r="C56" t="str">
            <v/>
          </cell>
          <cell r="D56" t="str">
            <v>前</v>
          </cell>
          <cell r="E56" t="str">
            <v/>
          </cell>
          <cell r="F56" t="str">
            <v/>
          </cell>
          <cell r="G56" t="str">
            <v>前</v>
          </cell>
          <cell r="H56" t="str">
            <v/>
          </cell>
          <cell r="I56" t="str">
            <v/>
          </cell>
          <cell r="J56" t="str">
            <v>前</v>
          </cell>
          <cell r="K56" t="str">
            <v/>
          </cell>
          <cell r="L56" t="str">
            <v/>
          </cell>
          <cell r="M56" t="str">
            <v>前</v>
          </cell>
          <cell r="N56" t="str">
            <v/>
          </cell>
          <cell r="S56" t="str">
            <v>前</v>
          </cell>
          <cell r="V56" t="str">
            <v>前</v>
          </cell>
          <cell r="Y56" t="str">
            <v>前</v>
          </cell>
          <cell r="AM56" t="str">
            <v/>
          </cell>
          <cell r="AN56" t="str">
            <v>前</v>
          </cell>
          <cell r="AO56" t="str">
            <v/>
          </cell>
          <cell r="AP56" t="str">
            <v/>
          </cell>
          <cell r="AQ56" t="str">
            <v>前</v>
          </cell>
          <cell r="AR56" t="str">
            <v/>
          </cell>
          <cell r="AS56" t="str">
            <v/>
          </cell>
          <cell r="AT56" t="str">
            <v>前</v>
          </cell>
          <cell r="AU56" t="str">
            <v/>
          </cell>
          <cell r="AV56" t="str">
            <v/>
          </cell>
          <cell r="AW56" t="str">
            <v>前</v>
          </cell>
          <cell r="AX56" t="str">
            <v/>
          </cell>
          <cell r="BC56" t="str">
            <v>前</v>
          </cell>
          <cell r="BF56" t="str">
            <v>前</v>
          </cell>
          <cell r="BI56" t="str">
            <v>前</v>
          </cell>
        </row>
        <row r="57">
          <cell r="C57" t="str">
            <v/>
          </cell>
          <cell r="D57" t="str">
            <v>後</v>
          </cell>
          <cell r="E57" t="str">
            <v/>
          </cell>
          <cell r="F57" t="str">
            <v/>
          </cell>
          <cell r="G57" t="str">
            <v>後</v>
          </cell>
          <cell r="H57" t="str">
            <v/>
          </cell>
          <cell r="I57" t="str">
            <v/>
          </cell>
          <cell r="J57" t="str">
            <v>後</v>
          </cell>
          <cell r="K57" t="str">
            <v/>
          </cell>
          <cell r="L57" t="str">
            <v/>
          </cell>
          <cell r="M57" t="str">
            <v>後</v>
          </cell>
          <cell r="N57" t="str">
            <v/>
          </cell>
          <cell r="S57" t="str">
            <v>後</v>
          </cell>
          <cell r="V57" t="str">
            <v>後</v>
          </cell>
          <cell r="Y57" t="str">
            <v>後</v>
          </cell>
          <cell r="AM57" t="str">
            <v/>
          </cell>
          <cell r="AN57" t="str">
            <v>後</v>
          </cell>
          <cell r="AO57" t="str">
            <v/>
          </cell>
          <cell r="AP57" t="str">
            <v/>
          </cell>
          <cell r="AQ57" t="str">
            <v>後</v>
          </cell>
          <cell r="AR57" t="str">
            <v/>
          </cell>
          <cell r="AS57" t="str">
            <v/>
          </cell>
          <cell r="AT57" t="str">
            <v>後</v>
          </cell>
          <cell r="AU57" t="str">
            <v/>
          </cell>
          <cell r="AV57" t="str">
            <v/>
          </cell>
          <cell r="AW57" t="str">
            <v>後</v>
          </cell>
          <cell r="AX57" t="str">
            <v/>
          </cell>
          <cell r="BC57" t="str">
            <v>後</v>
          </cell>
          <cell r="BF57" t="str">
            <v>後</v>
          </cell>
          <cell r="BI57" t="str">
            <v>後</v>
          </cell>
        </row>
        <row r="58">
          <cell r="C58" t="str">
            <v/>
          </cell>
          <cell r="D58" t="str">
            <v>計</v>
          </cell>
          <cell r="E58" t="str">
            <v/>
          </cell>
          <cell r="F58" t="str">
            <v/>
          </cell>
          <cell r="G58" t="str">
            <v>計</v>
          </cell>
          <cell r="H58" t="str">
            <v/>
          </cell>
          <cell r="I58" t="str">
            <v/>
          </cell>
          <cell r="J58" t="str">
            <v>計</v>
          </cell>
          <cell r="K58" t="str">
            <v/>
          </cell>
          <cell r="L58" t="str">
            <v/>
          </cell>
          <cell r="M58" t="str">
            <v>計</v>
          </cell>
          <cell r="N58" t="str">
            <v/>
          </cell>
          <cell r="R58" t="str">
            <v/>
          </cell>
          <cell r="S58" t="str">
            <v>計</v>
          </cell>
          <cell r="T58" t="str">
            <v/>
          </cell>
          <cell r="U58" t="str">
            <v/>
          </cell>
          <cell r="V58" t="str">
            <v>計</v>
          </cell>
          <cell r="W58" t="str">
            <v/>
          </cell>
          <cell r="X58" t="str">
            <v/>
          </cell>
          <cell r="Y58" t="str">
            <v>計</v>
          </cell>
          <cell r="Z58" t="str">
            <v/>
          </cell>
          <cell r="AM58" t="str">
            <v/>
          </cell>
          <cell r="AN58" t="str">
            <v>計</v>
          </cell>
          <cell r="AO58" t="str">
            <v/>
          </cell>
          <cell r="AP58" t="str">
            <v/>
          </cell>
          <cell r="AQ58" t="str">
            <v>計</v>
          </cell>
          <cell r="AR58" t="str">
            <v/>
          </cell>
          <cell r="AS58" t="str">
            <v/>
          </cell>
          <cell r="AT58" t="str">
            <v>計</v>
          </cell>
          <cell r="AU58" t="str">
            <v/>
          </cell>
          <cell r="AV58" t="str">
            <v/>
          </cell>
          <cell r="AW58" t="str">
            <v>計</v>
          </cell>
          <cell r="AX58" t="str">
            <v/>
          </cell>
          <cell r="BB58" t="str">
            <v/>
          </cell>
          <cell r="BC58" t="str">
            <v>計</v>
          </cell>
          <cell r="BD58" t="str">
            <v/>
          </cell>
          <cell r="BE58" t="str">
            <v/>
          </cell>
          <cell r="BF58" t="str">
            <v>計</v>
          </cell>
          <cell r="BG58" t="str">
            <v/>
          </cell>
          <cell r="BH58" t="str">
            <v/>
          </cell>
          <cell r="BI58" t="str">
            <v>計</v>
          </cell>
          <cell r="BJ58" t="str">
            <v/>
          </cell>
        </row>
        <row r="59">
          <cell r="A59">
            <v>6</v>
          </cell>
          <cell r="B59" t="str">
            <v>臼尻中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④</v>
          </cell>
          <cell r="AK59">
            <v>6</v>
          </cell>
          <cell r="AL59" t="str">
            <v>桐花中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 t="str">
            <v>③</v>
          </cell>
        </row>
        <row r="60">
          <cell r="C60" t="str">
            <v/>
          </cell>
          <cell r="D60" t="str">
            <v>前</v>
          </cell>
          <cell r="E60" t="str">
            <v/>
          </cell>
          <cell r="F60" t="str">
            <v/>
          </cell>
          <cell r="G60" t="str">
            <v>前</v>
          </cell>
          <cell r="H60" t="str">
            <v/>
          </cell>
          <cell r="I60" t="str">
            <v/>
          </cell>
          <cell r="J60" t="str">
            <v>前</v>
          </cell>
          <cell r="K60" t="str">
            <v/>
          </cell>
          <cell r="L60" t="str">
            <v/>
          </cell>
          <cell r="M60" t="str">
            <v>前</v>
          </cell>
          <cell r="N60" t="str">
            <v/>
          </cell>
          <cell r="O60" t="str">
            <v/>
          </cell>
          <cell r="P60" t="str">
            <v>前</v>
          </cell>
          <cell r="Q60" t="str">
            <v/>
          </cell>
          <cell r="V60" t="str">
            <v>前</v>
          </cell>
          <cell r="Y60" t="str">
            <v>前</v>
          </cell>
          <cell r="AM60" t="str">
            <v/>
          </cell>
          <cell r="AN60" t="str">
            <v>前</v>
          </cell>
          <cell r="AO60" t="str">
            <v/>
          </cell>
          <cell r="AP60" t="str">
            <v/>
          </cell>
          <cell r="AQ60" t="str">
            <v>前</v>
          </cell>
          <cell r="AR60" t="str">
            <v/>
          </cell>
          <cell r="AS60" t="str">
            <v/>
          </cell>
          <cell r="AT60" t="str">
            <v>前</v>
          </cell>
          <cell r="AU60" t="str">
            <v/>
          </cell>
          <cell r="AV60" t="str">
            <v/>
          </cell>
          <cell r="AW60" t="str">
            <v>前</v>
          </cell>
          <cell r="AX60" t="str">
            <v/>
          </cell>
          <cell r="AY60" t="str">
            <v/>
          </cell>
          <cell r="AZ60" t="str">
            <v>前</v>
          </cell>
          <cell r="BA60" t="str">
            <v/>
          </cell>
          <cell r="BF60" t="str">
            <v>前</v>
          </cell>
          <cell r="BI60" t="str">
            <v>前</v>
          </cell>
        </row>
        <row r="61">
          <cell r="C61" t="str">
            <v/>
          </cell>
          <cell r="D61" t="str">
            <v>後</v>
          </cell>
          <cell r="E61" t="str">
            <v/>
          </cell>
          <cell r="F61" t="str">
            <v/>
          </cell>
          <cell r="G61" t="str">
            <v>後</v>
          </cell>
          <cell r="H61" t="str">
            <v/>
          </cell>
          <cell r="I61" t="str">
            <v/>
          </cell>
          <cell r="J61" t="str">
            <v>後</v>
          </cell>
          <cell r="K61" t="str">
            <v/>
          </cell>
          <cell r="L61" t="str">
            <v/>
          </cell>
          <cell r="M61" t="str">
            <v>後</v>
          </cell>
          <cell r="N61" t="str">
            <v/>
          </cell>
          <cell r="O61" t="str">
            <v/>
          </cell>
          <cell r="P61" t="str">
            <v>後</v>
          </cell>
          <cell r="Q61" t="str">
            <v/>
          </cell>
          <cell r="V61" t="str">
            <v>後</v>
          </cell>
          <cell r="Y61" t="str">
            <v>後</v>
          </cell>
          <cell r="AM61" t="str">
            <v/>
          </cell>
          <cell r="AN61" t="str">
            <v>後</v>
          </cell>
          <cell r="AO61" t="str">
            <v/>
          </cell>
          <cell r="AP61" t="str">
            <v/>
          </cell>
          <cell r="AQ61" t="str">
            <v>後</v>
          </cell>
          <cell r="AR61" t="str">
            <v/>
          </cell>
          <cell r="AS61" t="str">
            <v/>
          </cell>
          <cell r="AT61" t="str">
            <v>後</v>
          </cell>
          <cell r="AU61" t="str">
            <v/>
          </cell>
          <cell r="AV61" t="str">
            <v/>
          </cell>
          <cell r="AW61" t="str">
            <v>後</v>
          </cell>
          <cell r="AX61" t="str">
            <v/>
          </cell>
          <cell r="AY61" t="str">
            <v/>
          </cell>
          <cell r="AZ61" t="str">
            <v>後</v>
          </cell>
          <cell r="BA61" t="str">
            <v/>
          </cell>
          <cell r="BF61" t="str">
            <v>後</v>
          </cell>
          <cell r="BI61" t="str">
            <v>後</v>
          </cell>
        </row>
        <row r="62">
          <cell r="C62" t="str">
            <v/>
          </cell>
          <cell r="D62" t="str">
            <v>計</v>
          </cell>
          <cell r="E62" t="str">
            <v/>
          </cell>
          <cell r="F62" t="str">
            <v/>
          </cell>
          <cell r="G62" t="str">
            <v>計</v>
          </cell>
          <cell r="H62" t="str">
            <v/>
          </cell>
          <cell r="I62" t="str">
            <v/>
          </cell>
          <cell r="J62" t="str">
            <v>計</v>
          </cell>
          <cell r="K62" t="str">
            <v/>
          </cell>
          <cell r="L62" t="str">
            <v/>
          </cell>
          <cell r="M62" t="str">
            <v>計</v>
          </cell>
          <cell r="N62" t="str">
            <v/>
          </cell>
          <cell r="O62" t="str">
            <v/>
          </cell>
          <cell r="P62" t="str">
            <v>計</v>
          </cell>
          <cell r="Q62" t="str">
            <v/>
          </cell>
          <cell r="U62" t="str">
            <v/>
          </cell>
          <cell r="V62" t="str">
            <v>計</v>
          </cell>
          <cell r="W62" t="str">
            <v/>
          </cell>
          <cell r="X62" t="str">
            <v/>
          </cell>
          <cell r="Y62" t="str">
            <v>計</v>
          </cell>
          <cell r="Z62" t="str">
            <v/>
          </cell>
          <cell r="AM62" t="str">
            <v/>
          </cell>
          <cell r="AN62" t="str">
            <v>計</v>
          </cell>
          <cell r="AO62" t="str">
            <v/>
          </cell>
          <cell r="AP62" t="str">
            <v/>
          </cell>
          <cell r="AQ62" t="str">
            <v>計</v>
          </cell>
          <cell r="AR62" t="str">
            <v/>
          </cell>
          <cell r="AS62" t="str">
            <v/>
          </cell>
          <cell r="AT62" t="str">
            <v>計</v>
          </cell>
          <cell r="AU62" t="str">
            <v/>
          </cell>
          <cell r="AV62" t="str">
            <v/>
          </cell>
          <cell r="AW62" t="str">
            <v>計</v>
          </cell>
          <cell r="AX62" t="str">
            <v/>
          </cell>
          <cell r="AY62" t="str">
            <v/>
          </cell>
          <cell r="AZ62" t="str">
            <v>計</v>
          </cell>
          <cell r="BA62" t="str">
            <v/>
          </cell>
          <cell r="BE62" t="str">
            <v/>
          </cell>
          <cell r="BF62" t="str">
            <v>計</v>
          </cell>
          <cell r="BG62" t="str">
            <v/>
          </cell>
          <cell r="BH62" t="str">
            <v/>
          </cell>
          <cell r="BI62" t="str">
            <v>計</v>
          </cell>
          <cell r="BJ62" t="str">
            <v/>
          </cell>
        </row>
        <row r="63">
          <cell r="A63">
            <v>7</v>
          </cell>
          <cell r="B63" t="str">
            <v>今金中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④</v>
          </cell>
          <cell r="AK63">
            <v>7</v>
          </cell>
          <cell r="AL63" t="str">
            <v>乙部中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 t="str">
            <v>③</v>
          </cell>
        </row>
        <row r="64">
          <cell r="C64" t="str">
            <v/>
          </cell>
          <cell r="D64" t="str">
            <v>前</v>
          </cell>
          <cell r="E64" t="str">
            <v/>
          </cell>
          <cell r="F64" t="str">
            <v/>
          </cell>
          <cell r="G64" t="str">
            <v>前</v>
          </cell>
          <cell r="H64" t="str">
            <v/>
          </cell>
          <cell r="I64" t="str">
            <v/>
          </cell>
          <cell r="J64" t="str">
            <v>前</v>
          </cell>
          <cell r="K64" t="str">
            <v/>
          </cell>
          <cell r="L64" t="str">
            <v/>
          </cell>
          <cell r="M64" t="str">
            <v>前</v>
          </cell>
          <cell r="N64" t="str">
            <v/>
          </cell>
          <cell r="O64" t="str">
            <v/>
          </cell>
          <cell r="P64" t="str">
            <v>前</v>
          </cell>
          <cell r="Q64" t="str">
            <v/>
          </cell>
          <cell r="R64" t="str">
            <v/>
          </cell>
          <cell r="S64" t="str">
            <v>前</v>
          </cell>
          <cell r="T64" t="str">
            <v/>
          </cell>
          <cell r="Y64" t="str">
            <v>前</v>
          </cell>
          <cell r="AM64" t="str">
            <v/>
          </cell>
          <cell r="AN64" t="str">
            <v>前</v>
          </cell>
          <cell r="AO64" t="str">
            <v/>
          </cell>
          <cell r="AP64" t="str">
            <v/>
          </cell>
          <cell r="AQ64" t="str">
            <v>前</v>
          </cell>
          <cell r="AR64" t="str">
            <v/>
          </cell>
          <cell r="AS64" t="str">
            <v/>
          </cell>
          <cell r="AT64" t="str">
            <v>前</v>
          </cell>
          <cell r="AU64" t="str">
            <v/>
          </cell>
          <cell r="AV64" t="str">
            <v/>
          </cell>
          <cell r="AW64" t="str">
            <v>前</v>
          </cell>
          <cell r="AX64" t="str">
            <v/>
          </cell>
          <cell r="AY64" t="str">
            <v/>
          </cell>
          <cell r="AZ64" t="str">
            <v>前</v>
          </cell>
          <cell r="BA64" t="str">
            <v/>
          </cell>
          <cell r="BB64" t="str">
            <v/>
          </cell>
          <cell r="BC64" t="str">
            <v>前</v>
          </cell>
          <cell r="BD64" t="str">
            <v/>
          </cell>
          <cell r="BI64" t="str">
            <v>前</v>
          </cell>
        </row>
        <row r="65">
          <cell r="C65" t="str">
            <v/>
          </cell>
          <cell r="D65" t="str">
            <v>後</v>
          </cell>
          <cell r="E65" t="str">
            <v/>
          </cell>
          <cell r="F65" t="str">
            <v/>
          </cell>
          <cell r="G65" t="str">
            <v>後</v>
          </cell>
          <cell r="H65" t="str">
            <v/>
          </cell>
          <cell r="I65" t="str">
            <v/>
          </cell>
          <cell r="J65" t="str">
            <v>後</v>
          </cell>
          <cell r="K65" t="str">
            <v/>
          </cell>
          <cell r="L65" t="str">
            <v/>
          </cell>
          <cell r="M65" t="str">
            <v>後</v>
          </cell>
          <cell r="N65" t="str">
            <v/>
          </cell>
          <cell r="O65" t="str">
            <v/>
          </cell>
          <cell r="P65" t="str">
            <v>後</v>
          </cell>
          <cell r="Q65" t="str">
            <v/>
          </cell>
          <cell r="R65" t="str">
            <v/>
          </cell>
          <cell r="S65" t="str">
            <v>後</v>
          </cell>
          <cell r="T65" t="str">
            <v/>
          </cell>
          <cell r="Y65" t="str">
            <v>後</v>
          </cell>
          <cell r="AM65" t="str">
            <v/>
          </cell>
          <cell r="AN65" t="str">
            <v>後</v>
          </cell>
          <cell r="AO65" t="str">
            <v/>
          </cell>
          <cell r="AP65" t="str">
            <v/>
          </cell>
          <cell r="AQ65" t="str">
            <v>後</v>
          </cell>
          <cell r="AR65" t="str">
            <v/>
          </cell>
          <cell r="AS65" t="str">
            <v/>
          </cell>
          <cell r="AT65" t="str">
            <v>後</v>
          </cell>
          <cell r="AU65" t="str">
            <v/>
          </cell>
          <cell r="AV65" t="str">
            <v/>
          </cell>
          <cell r="AW65" t="str">
            <v>後</v>
          </cell>
          <cell r="AX65" t="str">
            <v/>
          </cell>
          <cell r="AY65" t="str">
            <v/>
          </cell>
          <cell r="AZ65" t="str">
            <v>後</v>
          </cell>
          <cell r="BA65" t="str">
            <v/>
          </cell>
          <cell r="BB65" t="str">
            <v/>
          </cell>
          <cell r="BC65" t="str">
            <v>後</v>
          </cell>
          <cell r="BD65" t="str">
            <v/>
          </cell>
          <cell r="BI65" t="str">
            <v>後</v>
          </cell>
        </row>
        <row r="66">
          <cell r="C66" t="str">
            <v/>
          </cell>
          <cell r="D66" t="str">
            <v>計</v>
          </cell>
          <cell r="E66" t="str">
            <v/>
          </cell>
          <cell r="F66" t="str">
            <v/>
          </cell>
          <cell r="G66" t="str">
            <v>計</v>
          </cell>
          <cell r="H66" t="str">
            <v/>
          </cell>
          <cell r="I66" t="str">
            <v/>
          </cell>
          <cell r="J66" t="str">
            <v>計</v>
          </cell>
          <cell r="K66" t="str">
            <v/>
          </cell>
          <cell r="L66" t="str">
            <v/>
          </cell>
          <cell r="M66" t="str">
            <v>計</v>
          </cell>
          <cell r="N66" t="str">
            <v/>
          </cell>
          <cell r="O66" t="str">
            <v/>
          </cell>
          <cell r="P66" t="str">
            <v>計</v>
          </cell>
          <cell r="Q66" t="str">
            <v/>
          </cell>
          <cell r="R66" t="str">
            <v/>
          </cell>
          <cell r="S66" t="str">
            <v>計</v>
          </cell>
          <cell r="T66" t="str">
            <v/>
          </cell>
          <cell r="X66" t="str">
            <v/>
          </cell>
          <cell r="Y66" t="str">
            <v>計</v>
          </cell>
          <cell r="Z66" t="str">
            <v/>
          </cell>
          <cell r="AM66" t="str">
            <v/>
          </cell>
          <cell r="AN66" t="str">
            <v>計</v>
          </cell>
          <cell r="AO66" t="str">
            <v/>
          </cell>
          <cell r="AP66" t="str">
            <v/>
          </cell>
          <cell r="AQ66" t="str">
            <v>計</v>
          </cell>
          <cell r="AR66" t="str">
            <v/>
          </cell>
          <cell r="AS66" t="str">
            <v/>
          </cell>
          <cell r="AT66" t="str">
            <v>計</v>
          </cell>
          <cell r="AU66" t="str">
            <v/>
          </cell>
          <cell r="AV66" t="str">
            <v/>
          </cell>
          <cell r="AW66" t="str">
            <v>計</v>
          </cell>
          <cell r="AX66" t="str">
            <v/>
          </cell>
          <cell r="AY66" t="str">
            <v/>
          </cell>
          <cell r="AZ66" t="str">
            <v>計</v>
          </cell>
          <cell r="BA66" t="str">
            <v/>
          </cell>
          <cell r="BB66" t="str">
            <v/>
          </cell>
          <cell r="BC66" t="str">
            <v>計</v>
          </cell>
          <cell r="BD66" t="str">
            <v/>
          </cell>
          <cell r="BH66" t="str">
            <v/>
          </cell>
          <cell r="BI66" t="str">
            <v>計</v>
          </cell>
          <cell r="BJ66" t="str">
            <v/>
          </cell>
        </row>
        <row r="67">
          <cell r="A67">
            <v>8</v>
          </cell>
          <cell r="B67" t="str">
            <v>Ｓ･イーグル</v>
          </cell>
          <cell r="I67" t="str">
            <v>○</v>
          </cell>
          <cell r="AA67">
            <v>1</v>
          </cell>
          <cell r="AB67">
            <v>1</v>
          </cell>
          <cell r="AC67">
            <v>0</v>
          </cell>
          <cell r="AD67">
            <v>0</v>
          </cell>
          <cell r="AE67">
            <v>3</v>
          </cell>
          <cell r="AF67">
            <v>3</v>
          </cell>
          <cell r="AG67">
            <v>2</v>
          </cell>
          <cell r="AH67">
            <v>1</v>
          </cell>
          <cell r="AI67" t="str">
            <v>①</v>
          </cell>
          <cell r="AK67">
            <v>8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</row>
        <row r="68">
          <cell r="C68" t="str">
            <v/>
          </cell>
          <cell r="D68" t="str">
            <v>前</v>
          </cell>
          <cell r="E68" t="str">
            <v/>
          </cell>
          <cell r="F68" t="str">
            <v/>
          </cell>
          <cell r="G68" t="str">
            <v>前</v>
          </cell>
          <cell r="H68" t="str">
            <v/>
          </cell>
          <cell r="I68">
            <v>0</v>
          </cell>
          <cell r="J68" t="str">
            <v>前</v>
          </cell>
          <cell r="K68">
            <v>2</v>
          </cell>
          <cell r="L68" t="str">
            <v/>
          </cell>
          <cell r="M68" t="str">
            <v>前</v>
          </cell>
          <cell r="N68" t="str">
            <v/>
          </cell>
          <cell r="O68" t="str">
            <v/>
          </cell>
          <cell r="P68" t="str">
            <v>前</v>
          </cell>
          <cell r="Q68" t="str">
            <v/>
          </cell>
          <cell r="R68" t="str">
            <v/>
          </cell>
          <cell r="S68" t="str">
            <v>前</v>
          </cell>
          <cell r="T68" t="str">
            <v/>
          </cell>
          <cell r="U68" t="str">
            <v/>
          </cell>
          <cell r="V68" t="str">
            <v>前</v>
          </cell>
          <cell r="W68" t="str">
            <v/>
          </cell>
          <cell r="AM68" t="str">
            <v/>
          </cell>
          <cell r="AN68" t="str">
            <v>前</v>
          </cell>
          <cell r="AO68" t="str">
            <v/>
          </cell>
          <cell r="AP68" t="str">
            <v/>
          </cell>
          <cell r="AQ68" t="str">
            <v>前</v>
          </cell>
          <cell r="AR68" t="str">
            <v/>
          </cell>
          <cell r="AS68" t="str">
            <v/>
          </cell>
          <cell r="AT68" t="str">
            <v>前</v>
          </cell>
          <cell r="AU68" t="str">
            <v/>
          </cell>
          <cell r="AV68" t="str">
            <v/>
          </cell>
          <cell r="AW68" t="str">
            <v>前</v>
          </cell>
          <cell r="AX68" t="str">
            <v/>
          </cell>
          <cell r="AY68" t="str">
            <v/>
          </cell>
          <cell r="AZ68" t="str">
            <v>前</v>
          </cell>
          <cell r="BA68" t="str">
            <v/>
          </cell>
          <cell r="BB68" t="str">
            <v/>
          </cell>
          <cell r="BC68" t="str">
            <v>前</v>
          </cell>
          <cell r="BD68" t="str">
            <v/>
          </cell>
          <cell r="BE68" t="str">
            <v/>
          </cell>
          <cell r="BF68" t="str">
            <v>前</v>
          </cell>
          <cell r="BG68" t="str">
            <v/>
          </cell>
        </row>
        <row r="69">
          <cell r="C69" t="str">
            <v/>
          </cell>
          <cell r="D69" t="str">
            <v>後</v>
          </cell>
          <cell r="E69" t="str">
            <v/>
          </cell>
          <cell r="F69" t="str">
            <v/>
          </cell>
          <cell r="G69" t="str">
            <v>後</v>
          </cell>
          <cell r="H69" t="str">
            <v/>
          </cell>
          <cell r="I69">
            <v>3</v>
          </cell>
          <cell r="J69" t="str">
            <v>後</v>
          </cell>
          <cell r="K69">
            <v>0</v>
          </cell>
          <cell r="L69" t="str">
            <v/>
          </cell>
          <cell r="M69" t="str">
            <v>後</v>
          </cell>
          <cell r="N69" t="str">
            <v/>
          </cell>
          <cell r="O69" t="str">
            <v/>
          </cell>
          <cell r="P69" t="str">
            <v>後</v>
          </cell>
          <cell r="Q69" t="str">
            <v/>
          </cell>
          <cell r="R69" t="str">
            <v/>
          </cell>
          <cell r="S69" t="str">
            <v>後</v>
          </cell>
          <cell r="T69" t="str">
            <v/>
          </cell>
          <cell r="U69" t="str">
            <v/>
          </cell>
          <cell r="V69" t="str">
            <v>後</v>
          </cell>
          <cell r="W69" t="str">
            <v/>
          </cell>
          <cell r="AM69" t="str">
            <v/>
          </cell>
          <cell r="AN69" t="str">
            <v>後</v>
          </cell>
          <cell r="AO69" t="str">
            <v/>
          </cell>
          <cell r="AP69" t="str">
            <v/>
          </cell>
          <cell r="AQ69" t="str">
            <v>後</v>
          </cell>
          <cell r="AR69" t="str">
            <v/>
          </cell>
          <cell r="AS69" t="str">
            <v/>
          </cell>
          <cell r="AT69" t="str">
            <v>後</v>
          </cell>
          <cell r="AU69" t="str">
            <v/>
          </cell>
          <cell r="AV69" t="str">
            <v/>
          </cell>
          <cell r="AW69" t="str">
            <v>後</v>
          </cell>
          <cell r="AX69" t="str">
            <v/>
          </cell>
          <cell r="AY69" t="str">
            <v/>
          </cell>
          <cell r="AZ69" t="str">
            <v>後</v>
          </cell>
          <cell r="BA69" t="str">
            <v/>
          </cell>
          <cell r="BB69" t="str">
            <v/>
          </cell>
          <cell r="BC69" t="str">
            <v>後</v>
          </cell>
          <cell r="BD69" t="str">
            <v/>
          </cell>
          <cell r="BE69" t="str">
            <v/>
          </cell>
          <cell r="BF69" t="str">
            <v>後</v>
          </cell>
          <cell r="BG69" t="str">
            <v/>
          </cell>
        </row>
        <row r="70">
          <cell r="C70" t="str">
            <v/>
          </cell>
          <cell r="D70" t="str">
            <v>計</v>
          </cell>
          <cell r="E70" t="str">
            <v/>
          </cell>
          <cell r="F70" t="str">
            <v/>
          </cell>
          <cell r="G70" t="str">
            <v>計</v>
          </cell>
          <cell r="H70" t="str">
            <v/>
          </cell>
          <cell r="I70">
            <v>3</v>
          </cell>
          <cell r="J70" t="str">
            <v>計</v>
          </cell>
          <cell r="K70">
            <v>2</v>
          </cell>
          <cell r="L70" t="str">
            <v/>
          </cell>
          <cell r="M70" t="str">
            <v>計</v>
          </cell>
          <cell r="N70" t="str">
            <v/>
          </cell>
          <cell r="O70" t="str">
            <v/>
          </cell>
          <cell r="P70" t="str">
            <v>計</v>
          </cell>
          <cell r="Q70" t="str">
            <v/>
          </cell>
          <cell r="R70" t="str">
            <v/>
          </cell>
          <cell r="S70" t="str">
            <v>計</v>
          </cell>
          <cell r="T70" t="str">
            <v/>
          </cell>
          <cell r="U70" t="str">
            <v/>
          </cell>
          <cell r="V70" t="str">
            <v>計</v>
          </cell>
          <cell r="W70" t="str">
            <v/>
          </cell>
          <cell r="AM70" t="str">
            <v/>
          </cell>
          <cell r="AN70" t="str">
            <v>計</v>
          </cell>
          <cell r="AO70" t="str">
            <v/>
          </cell>
          <cell r="AP70" t="str">
            <v/>
          </cell>
          <cell r="AQ70" t="str">
            <v>計</v>
          </cell>
          <cell r="AR70" t="str">
            <v/>
          </cell>
          <cell r="AS70" t="str">
            <v/>
          </cell>
          <cell r="AT70" t="str">
            <v>計</v>
          </cell>
          <cell r="AU70" t="str">
            <v/>
          </cell>
          <cell r="AV70" t="str">
            <v/>
          </cell>
          <cell r="AW70" t="str">
            <v>計</v>
          </cell>
          <cell r="AX70" t="str">
            <v/>
          </cell>
          <cell r="AY70" t="str">
            <v/>
          </cell>
          <cell r="AZ70" t="str">
            <v>計</v>
          </cell>
          <cell r="BA70" t="str">
            <v/>
          </cell>
          <cell r="BB70" t="str">
            <v/>
          </cell>
          <cell r="BC70" t="str">
            <v>計</v>
          </cell>
          <cell r="BD70" t="str">
            <v/>
          </cell>
          <cell r="BE70" t="str">
            <v/>
          </cell>
          <cell r="BF70" t="str">
            <v>計</v>
          </cell>
          <cell r="BG7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試合結果(第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2"/>
  <sheetViews>
    <sheetView zoomScale="70" zoomScaleNormal="70" zoomScaleSheetLayoutView="100" workbookViewId="0" topLeftCell="A1">
      <selection activeCell="A1" sqref="A1"/>
    </sheetView>
  </sheetViews>
  <sheetFormatPr defaultColWidth="8.8515625" defaultRowHeight="24" customHeight="1"/>
  <cols>
    <col min="1" max="1" width="5.421875" style="31" customWidth="1"/>
    <col min="2" max="2" width="29.7109375" style="32" customWidth="1"/>
    <col min="3" max="3" width="4.421875" style="32" customWidth="1"/>
    <col min="4" max="4" width="2.28125" style="32" customWidth="1"/>
    <col min="5" max="7" width="3.421875" style="32" customWidth="1"/>
    <col min="8" max="8" width="2.28125" style="32" customWidth="1"/>
    <col min="9" max="9" width="4.421875" style="32" customWidth="1"/>
    <col min="10" max="10" width="29.7109375" style="32" customWidth="1"/>
    <col min="11" max="11" width="5.421875" style="31" customWidth="1"/>
    <col min="12" max="12" width="29.7109375" style="32" customWidth="1"/>
    <col min="13" max="13" width="4.421875" style="32" customWidth="1"/>
    <col min="14" max="14" width="2.28125" style="32" customWidth="1"/>
    <col min="15" max="17" width="3.421875" style="32" customWidth="1"/>
    <col min="18" max="18" width="2.28125" style="32" customWidth="1"/>
    <col min="19" max="19" width="4.421875" style="32" customWidth="1"/>
    <col min="20" max="20" width="29.7109375" style="32" customWidth="1"/>
    <col min="21" max="21" width="5.421875" style="31" customWidth="1"/>
    <col min="22" max="16384" width="8.8515625" style="31" customWidth="1"/>
  </cols>
  <sheetData>
    <row r="1" spans="2:20" ht="24" customHeight="1">
      <c r="B1" s="61" t="s">
        <v>69</v>
      </c>
      <c r="C1" s="61"/>
      <c r="D1" s="61"/>
      <c r="E1" s="61"/>
      <c r="F1" s="61"/>
      <c r="G1" s="61"/>
      <c r="H1" s="61"/>
      <c r="I1" s="61"/>
      <c r="J1" s="30" t="s">
        <v>70</v>
      </c>
      <c r="L1" s="61" t="s">
        <v>69</v>
      </c>
      <c r="M1" s="61"/>
      <c r="N1" s="61"/>
      <c r="O1" s="61"/>
      <c r="P1" s="61"/>
      <c r="Q1" s="61"/>
      <c r="R1" s="61"/>
      <c r="S1" s="61"/>
      <c r="T1" s="30" t="s">
        <v>70</v>
      </c>
    </row>
    <row r="2" spans="2:20" ht="24" customHeight="1">
      <c r="B2" s="33" t="s">
        <v>134</v>
      </c>
      <c r="C2" s="62" t="s">
        <v>135</v>
      </c>
      <c r="D2" s="62"/>
      <c r="E2" s="62"/>
      <c r="F2" s="62"/>
      <c r="G2" s="62"/>
      <c r="H2" s="62"/>
      <c r="I2" s="62"/>
      <c r="J2" s="34"/>
      <c r="L2" s="275" t="s">
        <v>152</v>
      </c>
      <c r="M2" s="62" t="s">
        <v>153</v>
      </c>
      <c r="N2" s="62"/>
      <c r="O2" s="62"/>
      <c r="P2" s="62"/>
      <c r="Q2" s="62"/>
      <c r="R2" s="62"/>
      <c r="S2" s="62"/>
      <c r="T2" s="276"/>
    </row>
    <row r="3" spans="2:20" ht="24" customHeight="1">
      <c r="B3" s="35"/>
      <c r="C3" s="36"/>
      <c r="D3" s="37"/>
      <c r="E3" s="38"/>
      <c r="F3" s="59"/>
      <c r="G3" s="40"/>
      <c r="H3" s="40"/>
      <c r="I3" s="41"/>
      <c r="J3" s="42" t="s">
        <v>72</v>
      </c>
      <c r="L3" s="296"/>
      <c r="M3" s="278"/>
      <c r="N3" s="279"/>
      <c r="O3" s="280"/>
      <c r="P3" s="281"/>
      <c r="Q3" s="282"/>
      <c r="R3" s="282"/>
      <c r="S3" s="277"/>
      <c r="T3" s="283" t="s">
        <v>154</v>
      </c>
    </row>
    <row r="4" spans="2:20" ht="24" customHeight="1">
      <c r="B4" s="63" t="s">
        <v>136</v>
      </c>
      <c r="C4" s="63">
        <f>IF(ISBLANK(E4),"",SUM(E4:E5))</f>
        <v>0</v>
      </c>
      <c r="D4" s="64"/>
      <c r="E4" s="44">
        <v>0</v>
      </c>
      <c r="F4" s="44" t="s">
        <v>137</v>
      </c>
      <c r="G4" s="44">
        <v>1</v>
      </c>
      <c r="H4" s="64"/>
      <c r="I4" s="63">
        <f>IF(ISBLANK(G4),"",SUM(G4:G5))</f>
        <v>1</v>
      </c>
      <c r="J4" s="63" t="s">
        <v>121</v>
      </c>
      <c r="L4" s="63" t="s">
        <v>155</v>
      </c>
      <c r="M4" s="63">
        <f>IF(ISBLANK(O4),"",SUM(O4:O5))</f>
        <v>1</v>
      </c>
      <c r="N4" s="64"/>
      <c r="O4" s="284">
        <v>0</v>
      </c>
      <c r="P4" s="284" t="s">
        <v>164</v>
      </c>
      <c r="Q4" s="284">
        <v>0</v>
      </c>
      <c r="R4" s="64"/>
      <c r="S4" s="63">
        <f>IF(ISBLANK(Q4),"",SUM(Q4:Q5))</f>
        <v>0</v>
      </c>
      <c r="T4" s="63" t="s">
        <v>156</v>
      </c>
    </row>
    <row r="5" spans="2:20" ht="24" customHeight="1">
      <c r="B5" s="63"/>
      <c r="C5" s="63"/>
      <c r="D5" s="64"/>
      <c r="E5" s="44">
        <v>0</v>
      </c>
      <c r="F5" s="44" t="s">
        <v>137</v>
      </c>
      <c r="G5" s="44">
        <v>0</v>
      </c>
      <c r="H5" s="64"/>
      <c r="I5" s="63"/>
      <c r="J5" s="63"/>
      <c r="L5" s="63"/>
      <c r="M5" s="63"/>
      <c r="N5" s="64"/>
      <c r="O5" s="284">
        <v>1</v>
      </c>
      <c r="P5" s="284" t="s">
        <v>164</v>
      </c>
      <c r="Q5" s="284">
        <v>0</v>
      </c>
      <c r="R5" s="64"/>
      <c r="S5" s="63"/>
      <c r="T5" s="63"/>
    </row>
    <row r="6" spans="2:20" ht="24" customHeight="1">
      <c r="B6" s="45" t="s">
        <v>173</v>
      </c>
      <c r="C6" s="46"/>
      <c r="D6" s="46"/>
      <c r="E6" s="64" t="s">
        <v>74</v>
      </c>
      <c r="F6" s="64"/>
      <c r="G6" s="64"/>
      <c r="H6" s="46"/>
      <c r="I6" s="46"/>
      <c r="J6" s="47" t="s">
        <v>138</v>
      </c>
      <c r="L6" s="288" t="s">
        <v>165</v>
      </c>
      <c r="M6" s="285"/>
      <c r="N6" s="285"/>
      <c r="O6" s="64" t="s">
        <v>74</v>
      </c>
      <c r="P6" s="64"/>
      <c r="Q6" s="64"/>
      <c r="R6" s="285"/>
      <c r="S6" s="285"/>
      <c r="T6" s="292" t="s">
        <v>176</v>
      </c>
    </row>
    <row r="7" spans="2:20" ht="24" customHeight="1">
      <c r="B7" s="48" t="s">
        <v>173</v>
      </c>
      <c r="C7" s="46"/>
      <c r="D7" s="46"/>
      <c r="E7" s="64" t="s">
        <v>75</v>
      </c>
      <c r="F7" s="64"/>
      <c r="G7" s="64"/>
      <c r="H7" s="46"/>
      <c r="I7" s="46"/>
      <c r="J7" s="49" t="s">
        <v>173</v>
      </c>
      <c r="L7" s="289" t="s">
        <v>166</v>
      </c>
      <c r="M7" s="285"/>
      <c r="N7" s="285"/>
      <c r="O7" s="64" t="s">
        <v>75</v>
      </c>
      <c r="P7" s="64"/>
      <c r="Q7" s="64"/>
      <c r="R7" s="285"/>
      <c r="S7" s="285"/>
      <c r="T7" s="293" t="s">
        <v>166</v>
      </c>
    </row>
    <row r="8" spans="2:20" ht="24" customHeight="1">
      <c r="B8" s="48" t="s">
        <v>173</v>
      </c>
      <c r="C8" s="43"/>
      <c r="D8" s="43"/>
      <c r="E8" s="64" t="s">
        <v>76</v>
      </c>
      <c r="F8" s="64"/>
      <c r="G8" s="64"/>
      <c r="H8" s="43"/>
      <c r="I8" s="43"/>
      <c r="J8" s="49" t="s">
        <v>174</v>
      </c>
      <c r="L8" s="289" t="s">
        <v>166</v>
      </c>
      <c r="M8" s="273"/>
      <c r="N8" s="273"/>
      <c r="O8" s="64" t="s">
        <v>76</v>
      </c>
      <c r="P8" s="64"/>
      <c r="Q8" s="64"/>
      <c r="R8" s="273"/>
      <c r="S8" s="273"/>
      <c r="T8" s="293" t="s">
        <v>166</v>
      </c>
    </row>
    <row r="9" spans="2:34" ht="24" customHeight="1">
      <c r="B9" s="50"/>
      <c r="C9" s="51"/>
      <c r="D9" s="52"/>
      <c r="E9" s="52"/>
      <c r="F9" s="52"/>
      <c r="G9" s="52"/>
      <c r="H9" s="52"/>
      <c r="I9" s="51"/>
      <c r="J9" s="51"/>
      <c r="L9" s="297"/>
      <c r="M9" s="272"/>
      <c r="N9" s="286"/>
      <c r="O9" s="286"/>
      <c r="P9" s="286"/>
      <c r="Q9" s="286"/>
      <c r="R9" s="286"/>
      <c r="S9" s="272"/>
      <c r="T9" s="272"/>
      <c r="V9" s="52"/>
      <c r="W9" s="51"/>
      <c r="X9" s="51"/>
      <c r="Z9" s="51"/>
      <c r="AA9" s="51"/>
      <c r="AB9" s="52"/>
      <c r="AC9" s="52"/>
      <c r="AD9" s="52"/>
      <c r="AE9" s="52"/>
      <c r="AF9" s="52"/>
      <c r="AG9" s="51"/>
      <c r="AH9" s="51"/>
    </row>
    <row r="10" spans="2:20" ht="24" customHeight="1">
      <c r="B10" s="65" t="s">
        <v>139</v>
      </c>
      <c r="C10" s="65">
        <f>IF(ISBLANK(E10),"",SUM(E10:E11))</f>
        <v>0</v>
      </c>
      <c r="D10" s="54"/>
      <c r="E10" s="54">
        <v>0</v>
      </c>
      <c r="F10" s="54" t="s">
        <v>137</v>
      </c>
      <c r="G10" s="54">
        <v>1</v>
      </c>
      <c r="H10" s="54"/>
      <c r="I10" s="65">
        <f>IF(ISBLANK(G10),"",SUM(G10:G11))</f>
        <v>2</v>
      </c>
      <c r="J10" s="65" t="s">
        <v>140</v>
      </c>
      <c r="L10" s="65" t="s">
        <v>157</v>
      </c>
      <c r="M10" s="65">
        <f>IF(ISBLANK(O10),"",SUM(O10:O11))</f>
        <v>0</v>
      </c>
      <c r="N10" s="287"/>
      <c r="O10" s="287">
        <v>0</v>
      </c>
      <c r="P10" s="287" t="s">
        <v>164</v>
      </c>
      <c r="Q10" s="287">
        <v>2</v>
      </c>
      <c r="R10" s="287"/>
      <c r="S10" s="65">
        <f>IF(ISBLANK(Q10),"",SUM(Q10:Q11))</f>
        <v>2</v>
      </c>
      <c r="T10" s="65" t="s">
        <v>158</v>
      </c>
    </row>
    <row r="11" spans="2:20" ht="24" customHeight="1">
      <c r="B11" s="65"/>
      <c r="C11" s="65"/>
      <c r="D11" s="54"/>
      <c r="E11" s="54">
        <v>0</v>
      </c>
      <c r="F11" s="54" t="s">
        <v>137</v>
      </c>
      <c r="G11" s="54">
        <v>1</v>
      </c>
      <c r="H11" s="54"/>
      <c r="I11" s="65"/>
      <c r="J11" s="65"/>
      <c r="L11" s="65"/>
      <c r="M11" s="65"/>
      <c r="N11" s="287"/>
      <c r="O11" s="287">
        <v>0</v>
      </c>
      <c r="P11" s="287" t="s">
        <v>164</v>
      </c>
      <c r="Q11" s="287">
        <v>0</v>
      </c>
      <c r="R11" s="287"/>
      <c r="S11" s="65"/>
      <c r="T11" s="65"/>
    </row>
    <row r="12" spans="2:20" ht="24" customHeight="1">
      <c r="B12" s="55" t="s">
        <v>173</v>
      </c>
      <c r="C12" s="53"/>
      <c r="D12" s="54"/>
      <c r="E12" s="66" t="s">
        <v>74</v>
      </c>
      <c r="F12" s="66"/>
      <c r="G12" s="66"/>
      <c r="H12" s="54"/>
      <c r="I12" s="53"/>
      <c r="J12" s="56" t="s">
        <v>141</v>
      </c>
      <c r="L12" s="290" t="s">
        <v>177</v>
      </c>
      <c r="M12" s="274"/>
      <c r="N12" s="287"/>
      <c r="O12" s="66" t="s">
        <v>74</v>
      </c>
      <c r="P12" s="66"/>
      <c r="Q12" s="66"/>
      <c r="R12" s="287"/>
      <c r="S12" s="274"/>
      <c r="T12" s="294" t="s">
        <v>172</v>
      </c>
    </row>
    <row r="13" spans="2:20" ht="24" customHeight="1">
      <c r="B13" s="57" t="s">
        <v>142</v>
      </c>
      <c r="C13" s="53"/>
      <c r="D13" s="54"/>
      <c r="E13" s="66" t="s">
        <v>75</v>
      </c>
      <c r="F13" s="66"/>
      <c r="G13" s="66"/>
      <c r="H13" s="54"/>
      <c r="I13" s="53"/>
      <c r="J13" s="58" t="s">
        <v>173</v>
      </c>
      <c r="L13" s="291" t="s">
        <v>166</v>
      </c>
      <c r="M13" s="274"/>
      <c r="N13" s="287"/>
      <c r="O13" s="66" t="s">
        <v>75</v>
      </c>
      <c r="P13" s="66"/>
      <c r="Q13" s="66"/>
      <c r="R13" s="287"/>
      <c r="S13" s="274"/>
      <c r="T13" s="295" t="s">
        <v>166</v>
      </c>
    </row>
    <row r="14" spans="2:20" ht="24" customHeight="1">
      <c r="B14" s="57" t="s">
        <v>173</v>
      </c>
      <c r="C14" s="53"/>
      <c r="D14" s="54"/>
      <c r="E14" s="66" t="s">
        <v>76</v>
      </c>
      <c r="F14" s="66"/>
      <c r="G14" s="66"/>
      <c r="H14" s="54"/>
      <c r="I14" s="53"/>
      <c r="J14" s="58" t="s">
        <v>174</v>
      </c>
      <c r="L14" s="291" t="s">
        <v>166</v>
      </c>
      <c r="M14" s="274"/>
      <c r="N14" s="287"/>
      <c r="O14" s="66" t="s">
        <v>76</v>
      </c>
      <c r="P14" s="66"/>
      <c r="Q14" s="66"/>
      <c r="R14" s="287"/>
      <c r="S14" s="274"/>
      <c r="T14" s="295" t="s">
        <v>166</v>
      </c>
    </row>
    <row r="15" spans="2:34" ht="24" customHeight="1">
      <c r="B15" s="50"/>
      <c r="C15" s="51"/>
      <c r="D15" s="52"/>
      <c r="E15" s="52"/>
      <c r="F15" s="52"/>
      <c r="G15" s="52"/>
      <c r="H15" s="52"/>
      <c r="I15" s="51"/>
      <c r="J15" s="51"/>
      <c r="L15" s="297"/>
      <c r="M15" s="272"/>
      <c r="N15" s="286"/>
      <c r="O15" s="286"/>
      <c r="P15" s="286"/>
      <c r="Q15" s="286"/>
      <c r="R15" s="286"/>
      <c r="S15" s="272"/>
      <c r="T15" s="272"/>
      <c r="V15" s="52"/>
      <c r="W15" s="51"/>
      <c r="X15" s="51"/>
      <c r="Z15" s="51"/>
      <c r="AA15" s="51"/>
      <c r="AB15" s="52"/>
      <c r="AC15" s="52"/>
      <c r="AD15" s="52"/>
      <c r="AE15" s="52"/>
      <c r="AF15" s="52"/>
      <c r="AG15" s="51"/>
      <c r="AH15" s="51"/>
    </row>
    <row r="16" spans="2:20" ht="24" customHeight="1">
      <c r="B16" s="63" t="s">
        <v>143</v>
      </c>
      <c r="C16" s="63">
        <f>IF(ISBLANK(E16),"",SUM(E16:E17))</f>
        <v>2</v>
      </c>
      <c r="D16" s="44"/>
      <c r="E16" s="44">
        <v>1</v>
      </c>
      <c r="F16" s="44" t="s">
        <v>137</v>
      </c>
      <c r="G16" s="44">
        <v>1</v>
      </c>
      <c r="H16" s="44"/>
      <c r="I16" s="63">
        <f>IF(ISBLANK(G16),"",SUM(G16:G17))</f>
        <v>2</v>
      </c>
      <c r="J16" s="63" t="s">
        <v>98</v>
      </c>
      <c r="L16" s="63" t="s">
        <v>159</v>
      </c>
      <c r="M16" s="63">
        <f>IF(ISBLANK(O16),"",SUM(O16:O17))</f>
        <v>0</v>
      </c>
      <c r="N16" s="284"/>
      <c r="O16" s="284">
        <v>0</v>
      </c>
      <c r="P16" s="284" t="s">
        <v>164</v>
      </c>
      <c r="Q16" s="284">
        <v>1</v>
      </c>
      <c r="R16" s="284"/>
      <c r="S16" s="63">
        <f>IF(ISBLANK(Q16),"",SUM(Q16:Q17))</f>
        <v>2</v>
      </c>
      <c r="T16" s="63" t="s">
        <v>160</v>
      </c>
    </row>
    <row r="17" spans="2:20" ht="24" customHeight="1">
      <c r="B17" s="63"/>
      <c r="C17" s="63"/>
      <c r="D17" s="44"/>
      <c r="E17" s="44">
        <v>1</v>
      </c>
      <c r="F17" s="44" t="s">
        <v>137</v>
      </c>
      <c r="G17" s="44">
        <v>1</v>
      </c>
      <c r="H17" s="44"/>
      <c r="I17" s="63"/>
      <c r="J17" s="63"/>
      <c r="L17" s="63"/>
      <c r="M17" s="63"/>
      <c r="N17" s="284"/>
      <c r="O17" s="284">
        <v>0</v>
      </c>
      <c r="P17" s="284" t="s">
        <v>164</v>
      </c>
      <c r="Q17" s="284">
        <v>1</v>
      </c>
      <c r="R17" s="284"/>
      <c r="S17" s="63"/>
      <c r="T17" s="63"/>
    </row>
    <row r="18" spans="2:20" ht="24" customHeight="1">
      <c r="B18" s="45" t="s">
        <v>144</v>
      </c>
      <c r="C18" s="46"/>
      <c r="D18" s="46"/>
      <c r="E18" s="64" t="s">
        <v>74</v>
      </c>
      <c r="F18" s="64"/>
      <c r="G18" s="64"/>
      <c r="H18" s="46"/>
      <c r="I18" s="46"/>
      <c r="J18" s="47" t="s">
        <v>145</v>
      </c>
      <c r="L18" s="288" t="s">
        <v>177</v>
      </c>
      <c r="M18" s="285"/>
      <c r="N18" s="285"/>
      <c r="O18" s="64" t="s">
        <v>74</v>
      </c>
      <c r="P18" s="64"/>
      <c r="Q18" s="64"/>
      <c r="R18" s="285"/>
      <c r="S18" s="285"/>
      <c r="T18" s="292" t="s">
        <v>171</v>
      </c>
    </row>
    <row r="19" spans="2:20" ht="24" customHeight="1">
      <c r="B19" s="48" t="s">
        <v>173</v>
      </c>
      <c r="C19" s="46"/>
      <c r="D19" s="46"/>
      <c r="E19" s="64" t="s">
        <v>75</v>
      </c>
      <c r="F19" s="64"/>
      <c r="G19" s="64"/>
      <c r="H19" s="46"/>
      <c r="I19" s="46"/>
      <c r="J19" s="49" t="s">
        <v>173</v>
      </c>
      <c r="L19" s="289" t="s">
        <v>177</v>
      </c>
      <c r="M19" s="285"/>
      <c r="N19" s="285"/>
      <c r="O19" s="64" t="s">
        <v>75</v>
      </c>
      <c r="P19" s="64"/>
      <c r="Q19" s="64"/>
      <c r="R19" s="285"/>
      <c r="S19" s="285"/>
      <c r="T19" s="293" t="s">
        <v>166</v>
      </c>
    </row>
    <row r="20" spans="2:20" ht="24" customHeight="1">
      <c r="B20" s="48" t="s">
        <v>173</v>
      </c>
      <c r="C20" s="43"/>
      <c r="D20" s="43"/>
      <c r="E20" s="64" t="s">
        <v>76</v>
      </c>
      <c r="F20" s="64"/>
      <c r="G20" s="64"/>
      <c r="H20" s="43"/>
      <c r="I20" s="43"/>
      <c r="J20" s="49" t="s">
        <v>174</v>
      </c>
      <c r="L20" s="289" t="s">
        <v>166</v>
      </c>
      <c r="M20" s="273"/>
      <c r="N20" s="273"/>
      <c r="O20" s="64" t="s">
        <v>76</v>
      </c>
      <c r="P20" s="64"/>
      <c r="Q20" s="64"/>
      <c r="R20" s="273"/>
      <c r="S20" s="273"/>
      <c r="T20" s="293" t="s">
        <v>166</v>
      </c>
    </row>
    <row r="21" spans="2:25" ht="24" customHeight="1">
      <c r="B21" s="50"/>
      <c r="C21" s="51"/>
      <c r="D21" s="52"/>
      <c r="E21" s="52"/>
      <c r="F21" s="52"/>
      <c r="G21" s="52"/>
      <c r="H21" s="52"/>
      <c r="I21" s="51"/>
      <c r="J21" s="51"/>
      <c r="L21" s="297"/>
      <c r="M21" s="272"/>
      <c r="N21" s="286"/>
      <c r="O21" s="286"/>
      <c r="P21" s="286"/>
      <c r="Q21" s="286"/>
      <c r="R21" s="286"/>
      <c r="S21" s="272"/>
      <c r="T21" s="272"/>
      <c r="U21" s="32"/>
      <c r="V21" s="52"/>
      <c r="W21" s="52"/>
      <c r="X21" s="51"/>
      <c r="Y21" s="51"/>
    </row>
    <row r="22" spans="2:21" ht="24" customHeight="1">
      <c r="B22" s="65" t="s">
        <v>102</v>
      </c>
      <c r="C22" s="65">
        <f>IF(ISBLANK(E22),"",SUM(E22:E23))</f>
        <v>2</v>
      </c>
      <c r="D22" s="54"/>
      <c r="E22" s="54">
        <v>1</v>
      </c>
      <c r="F22" s="54" t="s">
        <v>137</v>
      </c>
      <c r="G22" s="54">
        <v>1</v>
      </c>
      <c r="H22" s="54"/>
      <c r="I22" s="65">
        <f>IF(ISBLANK(G22),"",SUM(G22:G23))</f>
        <v>2</v>
      </c>
      <c r="J22" s="65" t="s">
        <v>146</v>
      </c>
      <c r="L22" s="65" t="s">
        <v>167</v>
      </c>
      <c r="M22" s="65">
        <f>IF(ISBLANK(O22),"",SUM(O22:O23))</f>
        <v>1</v>
      </c>
      <c r="N22" s="287"/>
      <c r="O22" s="287">
        <v>1</v>
      </c>
      <c r="P22" s="287" t="s">
        <v>164</v>
      </c>
      <c r="Q22" s="287">
        <v>4</v>
      </c>
      <c r="R22" s="287"/>
      <c r="S22" s="65">
        <f>IF(ISBLANK(Q22),"",SUM(Q22:Q23))</f>
        <v>5</v>
      </c>
      <c r="T22" s="65" t="s">
        <v>161</v>
      </c>
      <c r="U22" s="32"/>
    </row>
    <row r="23" spans="2:21" ht="24" customHeight="1">
      <c r="B23" s="65"/>
      <c r="C23" s="65"/>
      <c r="D23" s="54"/>
      <c r="E23" s="54">
        <v>1</v>
      </c>
      <c r="F23" s="54" t="s">
        <v>137</v>
      </c>
      <c r="G23" s="54">
        <v>1</v>
      </c>
      <c r="H23" s="54"/>
      <c r="I23" s="65"/>
      <c r="J23" s="65"/>
      <c r="L23" s="65"/>
      <c r="M23" s="65"/>
      <c r="N23" s="287"/>
      <c r="O23" s="287">
        <v>0</v>
      </c>
      <c r="P23" s="287" t="s">
        <v>164</v>
      </c>
      <c r="Q23" s="287">
        <v>1</v>
      </c>
      <c r="R23" s="287"/>
      <c r="S23" s="65"/>
      <c r="T23" s="65"/>
      <c r="U23" s="32"/>
    </row>
    <row r="24" spans="2:21" ht="24" customHeight="1">
      <c r="B24" s="55" t="s">
        <v>147</v>
      </c>
      <c r="C24" s="53"/>
      <c r="D24" s="54"/>
      <c r="E24" s="66" t="s">
        <v>74</v>
      </c>
      <c r="F24" s="66"/>
      <c r="G24" s="66"/>
      <c r="H24" s="54"/>
      <c r="I24" s="53"/>
      <c r="J24" s="56" t="s">
        <v>148</v>
      </c>
      <c r="L24" s="290" t="s">
        <v>168</v>
      </c>
      <c r="M24" s="274"/>
      <c r="N24" s="287"/>
      <c r="O24" s="66" t="s">
        <v>74</v>
      </c>
      <c r="P24" s="66"/>
      <c r="Q24" s="66"/>
      <c r="R24" s="287"/>
      <c r="S24" s="274"/>
      <c r="T24" s="294" t="s">
        <v>170</v>
      </c>
      <c r="U24" s="32"/>
    </row>
    <row r="25" spans="2:21" ht="24" customHeight="1">
      <c r="B25" s="57" t="s">
        <v>173</v>
      </c>
      <c r="C25" s="53"/>
      <c r="D25" s="54"/>
      <c r="E25" s="66" t="s">
        <v>75</v>
      </c>
      <c r="F25" s="66"/>
      <c r="G25" s="66"/>
      <c r="H25" s="54"/>
      <c r="I25" s="53"/>
      <c r="J25" s="58" t="s">
        <v>173</v>
      </c>
      <c r="L25" s="291" t="s">
        <v>173</v>
      </c>
      <c r="M25" s="274"/>
      <c r="N25" s="287"/>
      <c r="O25" s="66" t="s">
        <v>75</v>
      </c>
      <c r="P25" s="66"/>
      <c r="Q25" s="66"/>
      <c r="R25" s="287"/>
      <c r="S25" s="274"/>
      <c r="T25" s="295" t="s">
        <v>173</v>
      </c>
      <c r="U25" s="32"/>
    </row>
    <row r="26" spans="2:21" ht="24" customHeight="1">
      <c r="B26" s="57" t="s">
        <v>173</v>
      </c>
      <c r="C26" s="53"/>
      <c r="D26" s="54"/>
      <c r="E26" s="66" t="s">
        <v>76</v>
      </c>
      <c r="F26" s="66"/>
      <c r="G26" s="66"/>
      <c r="H26" s="54"/>
      <c r="I26" s="53"/>
      <c r="J26" s="58" t="s">
        <v>175</v>
      </c>
      <c r="L26" s="291" t="s">
        <v>175</v>
      </c>
      <c r="M26" s="274"/>
      <c r="N26" s="287"/>
      <c r="O26" s="66" t="s">
        <v>76</v>
      </c>
      <c r="P26" s="66"/>
      <c r="Q26" s="66"/>
      <c r="R26" s="287"/>
      <c r="S26" s="274"/>
      <c r="T26" s="295" t="s">
        <v>173</v>
      </c>
      <c r="U26" s="32"/>
    </row>
    <row r="27" spans="2:34" ht="24" customHeight="1">
      <c r="B27" s="50"/>
      <c r="C27" s="51"/>
      <c r="D27" s="52"/>
      <c r="E27" s="52"/>
      <c r="F27" s="52"/>
      <c r="G27" s="52"/>
      <c r="H27" s="52"/>
      <c r="I27" s="51"/>
      <c r="J27" s="51"/>
      <c r="L27" s="297"/>
      <c r="M27" s="272"/>
      <c r="N27" s="286"/>
      <c r="O27" s="286"/>
      <c r="P27" s="286"/>
      <c r="Q27" s="286"/>
      <c r="R27" s="286"/>
      <c r="S27" s="272"/>
      <c r="T27" s="272"/>
      <c r="V27" s="52"/>
      <c r="W27" s="51"/>
      <c r="X27" s="51"/>
      <c r="Z27" s="51"/>
      <c r="AA27" s="51"/>
      <c r="AB27" s="52"/>
      <c r="AC27" s="52"/>
      <c r="AD27" s="52"/>
      <c r="AE27" s="52"/>
      <c r="AF27" s="52"/>
      <c r="AG27" s="51"/>
      <c r="AH27" s="51"/>
    </row>
    <row r="28" spans="2:20" ht="24" customHeight="1">
      <c r="B28" s="63" t="s">
        <v>149</v>
      </c>
      <c r="C28" s="63">
        <f>IF(ISBLANK(E28),"",SUM(E28:E29))</f>
        <v>1</v>
      </c>
      <c r="D28" s="44"/>
      <c r="E28" s="44">
        <v>0</v>
      </c>
      <c r="F28" s="44" t="s">
        <v>137</v>
      </c>
      <c r="G28" s="44">
        <v>1</v>
      </c>
      <c r="H28" s="44"/>
      <c r="I28" s="63">
        <f>IF(ISBLANK(G28),"",SUM(G28:G29))</f>
        <v>2</v>
      </c>
      <c r="J28" s="63" t="s">
        <v>150</v>
      </c>
      <c r="L28" s="63" t="s">
        <v>162</v>
      </c>
      <c r="M28" s="63">
        <f>IF(ISBLANK(O28),"",SUM(O28:O29))</f>
        <v>7</v>
      </c>
      <c r="N28" s="284"/>
      <c r="O28" s="284">
        <v>1</v>
      </c>
      <c r="P28" s="284" t="s">
        <v>164</v>
      </c>
      <c r="Q28" s="284">
        <v>0</v>
      </c>
      <c r="R28" s="284"/>
      <c r="S28" s="63">
        <f>IF(ISBLANK(Q28),"",SUM(Q28:Q29))</f>
        <v>0</v>
      </c>
      <c r="T28" s="63" t="s">
        <v>163</v>
      </c>
    </row>
    <row r="29" spans="2:20" ht="24" customHeight="1">
      <c r="B29" s="63"/>
      <c r="C29" s="63"/>
      <c r="D29" s="44"/>
      <c r="E29" s="44">
        <v>1</v>
      </c>
      <c r="F29" s="44" t="s">
        <v>137</v>
      </c>
      <c r="G29" s="44">
        <v>1</v>
      </c>
      <c r="H29" s="44"/>
      <c r="I29" s="63"/>
      <c r="J29" s="63"/>
      <c r="L29" s="63"/>
      <c r="M29" s="63"/>
      <c r="N29" s="284"/>
      <c r="O29" s="284">
        <v>6</v>
      </c>
      <c r="P29" s="284" t="s">
        <v>164</v>
      </c>
      <c r="Q29" s="284">
        <v>0</v>
      </c>
      <c r="R29" s="284"/>
      <c r="S29" s="63"/>
      <c r="T29" s="63"/>
    </row>
    <row r="30" spans="2:20" ht="24" customHeight="1">
      <c r="B30" s="45" t="s">
        <v>138</v>
      </c>
      <c r="C30" s="46"/>
      <c r="D30" s="46"/>
      <c r="E30" s="64" t="s">
        <v>74</v>
      </c>
      <c r="F30" s="64"/>
      <c r="G30" s="64"/>
      <c r="H30" s="46"/>
      <c r="I30" s="46"/>
      <c r="J30" s="47" t="s">
        <v>151</v>
      </c>
      <c r="L30" s="288" t="s">
        <v>169</v>
      </c>
      <c r="M30" s="285"/>
      <c r="N30" s="285"/>
      <c r="O30" s="64" t="s">
        <v>74</v>
      </c>
      <c r="P30" s="64"/>
      <c r="Q30" s="64"/>
      <c r="R30" s="285"/>
      <c r="S30" s="285"/>
      <c r="T30" s="292" t="s">
        <v>176</v>
      </c>
    </row>
    <row r="31" spans="2:20" ht="24" customHeight="1">
      <c r="B31" s="48" t="s">
        <v>173</v>
      </c>
      <c r="C31" s="46"/>
      <c r="D31" s="46"/>
      <c r="E31" s="64" t="s">
        <v>75</v>
      </c>
      <c r="F31" s="64"/>
      <c r="G31" s="64"/>
      <c r="H31" s="46"/>
      <c r="I31" s="46"/>
      <c r="J31" s="49" t="s">
        <v>173</v>
      </c>
      <c r="L31" s="289" t="s">
        <v>166</v>
      </c>
      <c r="M31" s="285"/>
      <c r="N31" s="285"/>
      <c r="O31" s="64" t="s">
        <v>75</v>
      </c>
      <c r="P31" s="64"/>
      <c r="Q31" s="64"/>
      <c r="R31" s="285"/>
      <c r="S31" s="285"/>
      <c r="T31" s="293" t="s">
        <v>166</v>
      </c>
    </row>
    <row r="32" spans="2:20" ht="24" customHeight="1">
      <c r="B32" s="48" t="s">
        <v>173</v>
      </c>
      <c r="C32" s="43"/>
      <c r="D32" s="43"/>
      <c r="E32" s="64" t="s">
        <v>76</v>
      </c>
      <c r="F32" s="64"/>
      <c r="G32" s="64"/>
      <c r="H32" s="43"/>
      <c r="I32" s="43"/>
      <c r="J32" s="49" t="s">
        <v>173</v>
      </c>
      <c r="L32" s="289" t="s">
        <v>166</v>
      </c>
      <c r="M32" s="273"/>
      <c r="N32" s="273"/>
      <c r="O32" s="64" t="s">
        <v>76</v>
      </c>
      <c r="P32" s="64"/>
      <c r="Q32" s="64"/>
      <c r="R32" s="273"/>
      <c r="S32" s="273"/>
      <c r="T32" s="293" t="s">
        <v>166</v>
      </c>
    </row>
  </sheetData>
  <sheetProtection/>
  <mergeCells count="78">
    <mergeCell ref="S28:S29"/>
    <mergeCell ref="T28:T29"/>
    <mergeCell ref="O24:Q24"/>
    <mergeCell ref="O25:Q25"/>
    <mergeCell ref="O20:Q20"/>
    <mergeCell ref="E32:G32"/>
    <mergeCell ref="O31:Q31"/>
    <mergeCell ref="O32:Q32"/>
    <mergeCell ref="O26:Q26"/>
    <mergeCell ref="L28:L29"/>
    <mergeCell ref="M28:M29"/>
    <mergeCell ref="O30:Q30"/>
    <mergeCell ref="B28:B29"/>
    <mergeCell ref="C28:C29"/>
    <mergeCell ref="I28:I29"/>
    <mergeCell ref="J28:J29"/>
    <mergeCell ref="E30:G30"/>
    <mergeCell ref="E31:G31"/>
    <mergeCell ref="E25:G25"/>
    <mergeCell ref="E26:G26"/>
    <mergeCell ref="T22:T23"/>
    <mergeCell ref="E24:G24"/>
    <mergeCell ref="L22:L23"/>
    <mergeCell ref="M22:M23"/>
    <mergeCell ref="S22:S23"/>
    <mergeCell ref="E20:G20"/>
    <mergeCell ref="B22:B23"/>
    <mergeCell ref="C22:C23"/>
    <mergeCell ref="I22:I23"/>
    <mergeCell ref="J22:J23"/>
    <mergeCell ref="E18:G18"/>
    <mergeCell ref="O18:Q18"/>
    <mergeCell ref="E19:G19"/>
    <mergeCell ref="O19:Q19"/>
    <mergeCell ref="S16:S17"/>
    <mergeCell ref="T16:T17"/>
    <mergeCell ref="B16:B17"/>
    <mergeCell ref="C16:C17"/>
    <mergeCell ref="I16:I17"/>
    <mergeCell ref="J16:J17"/>
    <mergeCell ref="L16:L17"/>
    <mergeCell ref="M16:M17"/>
    <mergeCell ref="E13:G13"/>
    <mergeCell ref="O13:Q13"/>
    <mergeCell ref="E14:G14"/>
    <mergeCell ref="O14:Q14"/>
    <mergeCell ref="T10:T11"/>
    <mergeCell ref="E12:G12"/>
    <mergeCell ref="O12:Q12"/>
    <mergeCell ref="L10:L11"/>
    <mergeCell ref="M10:M11"/>
    <mergeCell ref="S10:S11"/>
    <mergeCell ref="E8:G8"/>
    <mergeCell ref="O8:Q8"/>
    <mergeCell ref="B10:B11"/>
    <mergeCell ref="C10:C11"/>
    <mergeCell ref="I10:I11"/>
    <mergeCell ref="J10:J11"/>
    <mergeCell ref="E6:G6"/>
    <mergeCell ref="O6:Q6"/>
    <mergeCell ref="E7:G7"/>
    <mergeCell ref="O7:Q7"/>
    <mergeCell ref="L4:L5"/>
    <mergeCell ref="M4:M5"/>
    <mergeCell ref="N4:N5"/>
    <mergeCell ref="R4:R5"/>
    <mergeCell ref="S4:S5"/>
    <mergeCell ref="T4:T5"/>
    <mergeCell ref="B4:B5"/>
    <mergeCell ref="C4:C5"/>
    <mergeCell ref="D4:D5"/>
    <mergeCell ref="H4:H5"/>
    <mergeCell ref="I4:I5"/>
    <mergeCell ref="J4:J5"/>
    <mergeCell ref="B1:I1"/>
    <mergeCell ref="L1:S1"/>
    <mergeCell ref="C2:I2"/>
    <mergeCell ref="M2:S2"/>
  </mergeCells>
  <printOptions horizontalCentered="1"/>
  <pageMargins left="0.4330708661417323" right="0.3937007874015748" top="0.7480314960629921" bottom="0.7480314960629921" header="0.31496062992125984" footer="0.31496062992125984"/>
  <pageSetup fitToHeight="1" fitToWidth="1"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7"/>
  <sheetViews>
    <sheetView zoomScale="70" zoomScaleNormal="70" zoomScaleSheetLayoutView="100" workbookViewId="0" topLeftCell="A1">
      <selection activeCell="T19" sqref="T19"/>
    </sheetView>
  </sheetViews>
  <sheetFormatPr defaultColWidth="8.8515625" defaultRowHeight="24" customHeight="1"/>
  <cols>
    <col min="1" max="1" width="5.421875" style="31" customWidth="1"/>
    <col min="2" max="2" width="29.7109375" style="32" customWidth="1"/>
    <col min="3" max="3" width="4.421875" style="32" customWidth="1"/>
    <col min="4" max="4" width="2.28125" style="32" customWidth="1"/>
    <col min="5" max="7" width="3.421875" style="32" customWidth="1"/>
    <col min="8" max="8" width="2.28125" style="32" customWidth="1"/>
    <col min="9" max="9" width="4.421875" style="32" customWidth="1"/>
    <col min="10" max="10" width="29.7109375" style="32" customWidth="1"/>
    <col min="11" max="11" width="5.421875" style="31" customWidth="1"/>
    <col min="12" max="12" width="29.7109375" style="32" customWidth="1"/>
    <col min="13" max="13" width="4.421875" style="32" customWidth="1"/>
    <col min="14" max="14" width="2.28125" style="32" customWidth="1"/>
    <col min="15" max="17" width="3.421875" style="32" customWidth="1"/>
    <col min="18" max="18" width="2.28125" style="32" customWidth="1"/>
    <col min="19" max="19" width="4.421875" style="32" customWidth="1"/>
    <col min="20" max="20" width="29.7109375" style="32" customWidth="1"/>
    <col min="21" max="21" width="5.421875" style="31" customWidth="1"/>
    <col min="22" max="22" width="29.7109375" style="32" customWidth="1"/>
    <col min="23" max="23" width="4.421875" style="32" customWidth="1"/>
    <col min="24" max="24" width="2.28125" style="32" customWidth="1"/>
    <col min="25" max="27" width="3.421875" style="32" customWidth="1"/>
    <col min="28" max="28" width="2.28125" style="32" customWidth="1"/>
    <col min="29" max="29" width="4.421875" style="32" customWidth="1"/>
    <col min="30" max="30" width="29.7109375" style="32" customWidth="1"/>
    <col min="31" max="31" width="7.8515625" style="31" customWidth="1"/>
    <col min="32" max="16384" width="8.8515625" style="31" customWidth="1"/>
  </cols>
  <sheetData>
    <row r="1" spans="2:30" ht="24" customHeight="1">
      <c r="B1" s="61" t="s">
        <v>69</v>
      </c>
      <c r="C1" s="61"/>
      <c r="D1" s="61"/>
      <c r="E1" s="61"/>
      <c r="F1" s="61"/>
      <c r="G1" s="61"/>
      <c r="H1" s="61"/>
      <c r="I1" s="61"/>
      <c r="J1" s="30" t="s">
        <v>70</v>
      </c>
      <c r="L1" s="61" t="s">
        <v>69</v>
      </c>
      <c r="M1" s="61"/>
      <c r="N1" s="61"/>
      <c r="O1" s="61"/>
      <c r="P1" s="61"/>
      <c r="Q1" s="61"/>
      <c r="R1" s="61"/>
      <c r="S1" s="61"/>
      <c r="T1" s="30" t="s">
        <v>70</v>
      </c>
      <c r="V1" s="61" t="s">
        <v>69</v>
      </c>
      <c r="W1" s="61"/>
      <c r="X1" s="61"/>
      <c r="Y1" s="61"/>
      <c r="Z1" s="61"/>
      <c r="AA1" s="61"/>
      <c r="AB1" s="61"/>
      <c r="AC1" s="61"/>
      <c r="AD1" s="30" t="s">
        <v>70</v>
      </c>
    </row>
    <row r="2" spans="2:30" ht="24" customHeight="1">
      <c r="B2" s="33" t="s">
        <v>71</v>
      </c>
      <c r="C2" s="62" t="s">
        <v>89</v>
      </c>
      <c r="D2" s="62"/>
      <c r="E2" s="62"/>
      <c r="F2" s="62"/>
      <c r="G2" s="62"/>
      <c r="H2" s="62"/>
      <c r="I2" s="62"/>
      <c r="J2" s="34"/>
      <c r="L2" s="33" t="s">
        <v>71</v>
      </c>
      <c r="M2" s="62" t="s">
        <v>96</v>
      </c>
      <c r="N2" s="62"/>
      <c r="O2" s="62"/>
      <c r="P2" s="62"/>
      <c r="Q2" s="62"/>
      <c r="R2" s="62"/>
      <c r="S2" s="62"/>
      <c r="T2" s="34"/>
      <c r="V2" s="33" t="s">
        <v>71</v>
      </c>
      <c r="W2" s="62" t="s">
        <v>96</v>
      </c>
      <c r="X2" s="62"/>
      <c r="Y2" s="62"/>
      <c r="Z2" s="62"/>
      <c r="AA2" s="62"/>
      <c r="AB2" s="62"/>
      <c r="AC2" s="62"/>
      <c r="AD2" s="34"/>
    </row>
    <row r="3" spans="2:30" ht="24" customHeight="1">
      <c r="B3" s="35"/>
      <c r="C3" s="36"/>
      <c r="D3" s="37"/>
      <c r="E3" s="38"/>
      <c r="F3" s="39"/>
      <c r="G3" s="40"/>
      <c r="H3" s="40"/>
      <c r="I3" s="41"/>
      <c r="J3" s="42" t="s">
        <v>72</v>
      </c>
      <c r="L3" s="35"/>
      <c r="M3" s="36"/>
      <c r="N3" s="37"/>
      <c r="O3" s="38"/>
      <c r="P3" s="59"/>
      <c r="Q3" s="40"/>
      <c r="R3" s="40"/>
      <c r="S3" s="41"/>
      <c r="T3" s="42" t="s">
        <v>97</v>
      </c>
      <c r="V3" s="35"/>
      <c r="W3" s="36"/>
      <c r="X3" s="37"/>
      <c r="Y3" s="38"/>
      <c r="Z3" s="59"/>
      <c r="AA3" s="40"/>
      <c r="AB3" s="40"/>
      <c r="AC3" s="41"/>
      <c r="AD3" s="42" t="s">
        <v>118</v>
      </c>
    </row>
    <row r="4" spans="2:30" ht="24" customHeight="1">
      <c r="B4" s="63" t="s">
        <v>77</v>
      </c>
      <c r="C4" s="63">
        <f>IF(ISBLANK(E4),"",SUM(E4:E5))</f>
        <v>0</v>
      </c>
      <c r="D4" s="64"/>
      <c r="E4" s="44">
        <v>0</v>
      </c>
      <c r="F4" s="44" t="s">
        <v>73</v>
      </c>
      <c r="G4" s="44">
        <v>0</v>
      </c>
      <c r="H4" s="64"/>
      <c r="I4" s="63">
        <f>IF(ISBLANK(G4),"",SUM(G4:G5))</f>
        <v>1</v>
      </c>
      <c r="J4" s="63" t="s">
        <v>78</v>
      </c>
      <c r="L4" s="63" t="s">
        <v>99</v>
      </c>
      <c r="M4" s="63">
        <f>IF(ISBLANK(O4),"",SUM(O4:O5))</f>
        <v>7</v>
      </c>
      <c r="N4" s="64"/>
      <c r="O4" s="44">
        <v>4</v>
      </c>
      <c r="P4" s="44" t="s">
        <v>91</v>
      </c>
      <c r="Q4" s="44">
        <v>0</v>
      </c>
      <c r="R4" s="64"/>
      <c r="S4" s="63">
        <v>0</v>
      </c>
      <c r="T4" s="63" t="s">
        <v>98</v>
      </c>
      <c r="V4" s="63" t="s">
        <v>119</v>
      </c>
      <c r="W4" s="63">
        <f>IF(ISBLANK(Y4),"",SUM(Y4:Y5))</f>
        <v>3</v>
      </c>
      <c r="X4" s="64"/>
      <c r="Y4" s="44">
        <v>0</v>
      </c>
      <c r="Z4" s="44" t="s">
        <v>110</v>
      </c>
      <c r="AA4" s="44">
        <v>0</v>
      </c>
      <c r="AB4" s="64"/>
      <c r="AC4" s="63">
        <f>IF(ISBLANK(AA4),"",SUM(AA4:AA5))</f>
        <v>1</v>
      </c>
      <c r="AD4" s="63" t="s">
        <v>120</v>
      </c>
    </row>
    <row r="5" spans="2:30" ht="24" customHeight="1">
      <c r="B5" s="63"/>
      <c r="C5" s="63"/>
      <c r="D5" s="64"/>
      <c r="E5" s="44">
        <v>0</v>
      </c>
      <c r="F5" s="44" t="s">
        <v>73</v>
      </c>
      <c r="G5" s="44">
        <v>1</v>
      </c>
      <c r="H5" s="64"/>
      <c r="I5" s="63"/>
      <c r="J5" s="63"/>
      <c r="L5" s="63"/>
      <c r="M5" s="63"/>
      <c r="N5" s="64"/>
      <c r="O5" s="44">
        <v>3</v>
      </c>
      <c r="P5" s="44" t="s">
        <v>92</v>
      </c>
      <c r="Q5" s="44">
        <v>0</v>
      </c>
      <c r="R5" s="64"/>
      <c r="S5" s="63"/>
      <c r="T5" s="63"/>
      <c r="V5" s="63"/>
      <c r="W5" s="63"/>
      <c r="X5" s="64"/>
      <c r="Y5" s="44">
        <v>3</v>
      </c>
      <c r="Z5" s="44" t="s">
        <v>111</v>
      </c>
      <c r="AA5" s="44">
        <v>1</v>
      </c>
      <c r="AB5" s="64"/>
      <c r="AC5" s="63"/>
      <c r="AD5" s="63"/>
    </row>
    <row r="6" spans="2:30" ht="24" customHeight="1">
      <c r="B6" s="45"/>
      <c r="C6" s="46"/>
      <c r="D6" s="46"/>
      <c r="E6" s="64" t="s">
        <v>74</v>
      </c>
      <c r="F6" s="64"/>
      <c r="G6" s="64"/>
      <c r="H6" s="46"/>
      <c r="I6" s="46"/>
      <c r="J6" s="47" t="s">
        <v>85</v>
      </c>
      <c r="L6" s="45" t="s">
        <v>95</v>
      </c>
      <c r="M6" s="46"/>
      <c r="N6" s="46"/>
      <c r="O6" s="64" t="s">
        <v>74</v>
      </c>
      <c r="P6" s="64"/>
      <c r="Q6" s="64"/>
      <c r="R6" s="46"/>
      <c r="S6" s="46"/>
      <c r="T6" s="47"/>
      <c r="V6" s="45" t="s">
        <v>112</v>
      </c>
      <c r="W6" s="46"/>
      <c r="X6" s="46"/>
      <c r="Y6" s="64" t="s">
        <v>74</v>
      </c>
      <c r="Z6" s="64"/>
      <c r="AA6" s="64"/>
      <c r="AB6" s="46"/>
      <c r="AC6" s="46"/>
      <c r="AD6" s="47" t="s">
        <v>113</v>
      </c>
    </row>
    <row r="7" spans="2:30" ht="24" customHeight="1">
      <c r="B7" s="48"/>
      <c r="C7" s="46"/>
      <c r="D7" s="46"/>
      <c r="E7" s="64" t="s">
        <v>75</v>
      </c>
      <c r="F7" s="64"/>
      <c r="G7" s="64"/>
      <c r="H7" s="46"/>
      <c r="I7" s="46"/>
      <c r="J7" s="49"/>
      <c r="L7" s="48" t="s">
        <v>85</v>
      </c>
      <c r="M7" s="46"/>
      <c r="N7" s="46"/>
      <c r="O7" s="64" t="s">
        <v>75</v>
      </c>
      <c r="P7" s="64"/>
      <c r="Q7" s="64"/>
      <c r="R7" s="46"/>
      <c r="S7" s="46"/>
      <c r="T7" s="49"/>
      <c r="V7" s="48"/>
      <c r="W7" s="46"/>
      <c r="X7" s="46"/>
      <c r="Y7" s="64" t="s">
        <v>75</v>
      </c>
      <c r="Z7" s="64"/>
      <c r="AA7" s="64"/>
      <c r="AB7" s="46"/>
      <c r="AC7" s="46"/>
      <c r="AD7" s="49"/>
    </row>
    <row r="8" spans="2:30" ht="24" customHeight="1">
      <c r="B8" s="48"/>
      <c r="C8" s="43"/>
      <c r="D8" s="43"/>
      <c r="E8" s="64" t="s">
        <v>76</v>
      </c>
      <c r="F8" s="64"/>
      <c r="G8" s="64"/>
      <c r="H8" s="43"/>
      <c r="I8" s="43"/>
      <c r="J8" s="49"/>
      <c r="L8" s="48"/>
      <c r="M8" s="43"/>
      <c r="N8" s="43"/>
      <c r="O8" s="64" t="s">
        <v>76</v>
      </c>
      <c r="P8" s="64"/>
      <c r="Q8" s="64"/>
      <c r="R8" s="43"/>
      <c r="S8" s="43"/>
      <c r="T8" s="49"/>
      <c r="V8" s="48"/>
      <c r="W8" s="43"/>
      <c r="X8" s="43"/>
      <c r="Y8" s="64" t="s">
        <v>76</v>
      </c>
      <c r="Z8" s="64"/>
      <c r="AA8" s="64"/>
      <c r="AB8" s="43"/>
      <c r="AC8" s="43"/>
      <c r="AD8" s="49"/>
    </row>
    <row r="9" spans="2:50" ht="24" customHeight="1">
      <c r="B9" s="50"/>
      <c r="C9" s="51"/>
      <c r="D9" s="52"/>
      <c r="E9" s="52"/>
      <c r="F9" s="52"/>
      <c r="G9" s="52"/>
      <c r="H9" s="52"/>
      <c r="I9" s="51"/>
      <c r="J9" s="51"/>
      <c r="L9" s="50"/>
      <c r="M9" s="51"/>
      <c r="N9" s="52"/>
      <c r="O9" s="52"/>
      <c r="P9" s="52"/>
      <c r="Q9" s="52"/>
      <c r="R9" s="52"/>
      <c r="S9" s="51"/>
      <c r="T9" s="51"/>
      <c r="V9" s="50"/>
      <c r="W9" s="51"/>
      <c r="X9" s="52"/>
      <c r="Y9" s="52"/>
      <c r="Z9" s="52"/>
      <c r="AA9" s="52"/>
      <c r="AB9" s="52"/>
      <c r="AC9" s="51"/>
      <c r="AD9" s="51"/>
      <c r="AF9" s="51"/>
      <c r="AG9" s="51"/>
      <c r="AH9" s="52"/>
      <c r="AI9" s="52"/>
      <c r="AJ9" s="52"/>
      <c r="AK9" s="52"/>
      <c r="AL9" s="52"/>
      <c r="AM9" s="51"/>
      <c r="AN9" s="51"/>
      <c r="AP9" s="51"/>
      <c r="AQ9" s="51"/>
      <c r="AR9" s="52"/>
      <c r="AS9" s="52"/>
      <c r="AT9" s="52"/>
      <c r="AU9" s="52"/>
      <c r="AV9" s="52"/>
      <c r="AW9" s="51"/>
      <c r="AX9" s="51"/>
    </row>
    <row r="10" spans="2:30" ht="24" customHeight="1">
      <c r="B10" s="65" t="s">
        <v>79</v>
      </c>
      <c r="C10" s="65">
        <f>IF(ISBLANK(E10),"",SUM(E10:E11))</f>
        <v>0</v>
      </c>
      <c r="D10" s="54"/>
      <c r="E10" s="54">
        <v>0</v>
      </c>
      <c r="F10" s="54" t="s">
        <v>73</v>
      </c>
      <c r="G10" s="54">
        <v>2</v>
      </c>
      <c r="H10" s="54"/>
      <c r="I10" s="65">
        <f>IF(ISBLANK(G10),"",SUM(G10:G11))</f>
        <v>6</v>
      </c>
      <c r="J10" s="65" t="s">
        <v>80</v>
      </c>
      <c r="L10" s="65" t="s">
        <v>103</v>
      </c>
      <c r="M10" s="65">
        <f>IF(ISBLANK(O10),"",SUM(O10:O11))</f>
        <v>4</v>
      </c>
      <c r="N10" s="54"/>
      <c r="O10" s="54">
        <v>1</v>
      </c>
      <c r="P10" s="54" t="s">
        <v>92</v>
      </c>
      <c r="Q10" s="54">
        <v>0</v>
      </c>
      <c r="R10" s="54"/>
      <c r="S10" s="65">
        <f>IF(ISBLANK(Q10),"",SUM(Q10:Q11))</f>
        <v>0</v>
      </c>
      <c r="T10" s="65" t="s">
        <v>102</v>
      </c>
      <c r="V10" s="65" t="s">
        <v>122</v>
      </c>
      <c r="W10" s="65">
        <f>IF(ISBLANK(Y10),"",SUM(Y10:Y11))</f>
        <v>3</v>
      </c>
      <c r="X10" s="54"/>
      <c r="Y10" s="54">
        <v>1</v>
      </c>
      <c r="Z10" s="54" t="s">
        <v>111</v>
      </c>
      <c r="AA10" s="54">
        <v>0</v>
      </c>
      <c r="AB10" s="54"/>
      <c r="AC10" s="65">
        <f>IF(ISBLANK(AA10),"",SUM(AA10:AA11))</f>
        <v>0</v>
      </c>
      <c r="AD10" s="65" t="s">
        <v>121</v>
      </c>
    </row>
    <row r="11" spans="2:30" ht="24" customHeight="1">
      <c r="B11" s="65"/>
      <c r="C11" s="65"/>
      <c r="D11" s="54"/>
      <c r="E11" s="54">
        <v>0</v>
      </c>
      <c r="F11" s="54" t="s">
        <v>73</v>
      </c>
      <c r="G11" s="54">
        <v>4</v>
      </c>
      <c r="H11" s="54"/>
      <c r="I11" s="65"/>
      <c r="J11" s="65"/>
      <c r="L11" s="65"/>
      <c r="M11" s="65"/>
      <c r="N11" s="54"/>
      <c r="O11" s="54">
        <v>3</v>
      </c>
      <c r="P11" s="54" t="s">
        <v>92</v>
      </c>
      <c r="Q11" s="54">
        <v>0</v>
      </c>
      <c r="R11" s="54"/>
      <c r="S11" s="65"/>
      <c r="T11" s="65"/>
      <c r="V11" s="65"/>
      <c r="W11" s="65"/>
      <c r="X11" s="54"/>
      <c r="Y11" s="54">
        <v>2</v>
      </c>
      <c r="Z11" s="54" t="s">
        <v>111</v>
      </c>
      <c r="AA11" s="54">
        <v>0</v>
      </c>
      <c r="AB11" s="54"/>
      <c r="AC11" s="65"/>
      <c r="AD11" s="65"/>
    </row>
    <row r="12" spans="2:30" ht="24" customHeight="1">
      <c r="B12" s="55"/>
      <c r="C12" s="53"/>
      <c r="D12" s="54"/>
      <c r="E12" s="66" t="s">
        <v>74</v>
      </c>
      <c r="F12" s="66"/>
      <c r="G12" s="66"/>
      <c r="H12" s="54"/>
      <c r="I12" s="53"/>
      <c r="J12" s="56" t="s">
        <v>86</v>
      </c>
      <c r="L12" s="55" t="s">
        <v>100</v>
      </c>
      <c r="M12" s="53"/>
      <c r="N12" s="54"/>
      <c r="O12" s="66" t="s">
        <v>74</v>
      </c>
      <c r="P12" s="66"/>
      <c r="Q12" s="66"/>
      <c r="R12" s="54"/>
      <c r="S12" s="53"/>
      <c r="T12" s="56"/>
      <c r="V12" s="55" t="s">
        <v>123</v>
      </c>
      <c r="W12" s="53"/>
      <c r="X12" s="54"/>
      <c r="Y12" s="66" t="s">
        <v>74</v>
      </c>
      <c r="Z12" s="66"/>
      <c r="AA12" s="66"/>
      <c r="AB12" s="54"/>
      <c r="AC12" s="53"/>
      <c r="AD12" s="56"/>
    </row>
    <row r="13" spans="2:30" ht="24" customHeight="1">
      <c r="B13" s="57"/>
      <c r="C13" s="53"/>
      <c r="D13" s="54"/>
      <c r="E13" s="66" t="s">
        <v>75</v>
      </c>
      <c r="F13" s="66"/>
      <c r="G13" s="66"/>
      <c r="H13" s="54"/>
      <c r="I13" s="53"/>
      <c r="J13" s="58"/>
      <c r="L13" s="57"/>
      <c r="M13" s="53"/>
      <c r="N13" s="54"/>
      <c r="O13" s="66" t="s">
        <v>75</v>
      </c>
      <c r="P13" s="66"/>
      <c r="Q13" s="66"/>
      <c r="R13" s="54"/>
      <c r="S13" s="53"/>
      <c r="T13" s="58" t="s">
        <v>101</v>
      </c>
      <c r="V13" s="57"/>
      <c r="W13" s="53"/>
      <c r="X13" s="54"/>
      <c r="Y13" s="66" t="s">
        <v>75</v>
      </c>
      <c r="Z13" s="66"/>
      <c r="AA13" s="66"/>
      <c r="AB13" s="54"/>
      <c r="AC13" s="53"/>
      <c r="AD13" s="58" t="s">
        <v>114</v>
      </c>
    </row>
    <row r="14" spans="2:30" ht="24" customHeight="1">
      <c r="B14" s="57"/>
      <c r="C14" s="53"/>
      <c r="D14" s="54"/>
      <c r="E14" s="66" t="s">
        <v>76</v>
      </c>
      <c r="F14" s="66"/>
      <c r="G14" s="66"/>
      <c r="H14" s="54"/>
      <c r="I14" s="53"/>
      <c r="J14" s="58"/>
      <c r="L14" s="57"/>
      <c r="M14" s="53"/>
      <c r="N14" s="54"/>
      <c r="O14" s="66" t="s">
        <v>76</v>
      </c>
      <c r="P14" s="66"/>
      <c r="Q14" s="66"/>
      <c r="R14" s="54"/>
      <c r="S14" s="53"/>
      <c r="T14" s="58"/>
      <c r="V14" s="57"/>
      <c r="W14" s="53"/>
      <c r="X14" s="54"/>
      <c r="Y14" s="66" t="s">
        <v>76</v>
      </c>
      <c r="Z14" s="66"/>
      <c r="AA14" s="66"/>
      <c r="AB14" s="54"/>
      <c r="AC14" s="53"/>
      <c r="AD14" s="58"/>
    </row>
    <row r="15" spans="2:50" ht="24" customHeight="1">
      <c r="B15" s="50"/>
      <c r="C15" s="51"/>
      <c r="D15" s="52"/>
      <c r="E15" s="52"/>
      <c r="F15" s="52"/>
      <c r="G15" s="52"/>
      <c r="H15" s="52"/>
      <c r="I15" s="51"/>
      <c r="J15" s="51"/>
      <c r="L15" s="50"/>
      <c r="M15" s="51"/>
      <c r="N15" s="52"/>
      <c r="O15" s="52"/>
      <c r="P15" s="52"/>
      <c r="Q15" s="52"/>
      <c r="R15" s="52"/>
      <c r="S15" s="51"/>
      <c r="T15" s="51"/>
      <c r="V15" s="50"/>
      <c r="W15" s="51"/>
      <c r="X15" s="52"/>
      <c r="Y15" s="52"/>
      <c r="Z15" s="52"/>
      <c r="AA15" s="52"/>
      <c r="AB15" s="52"/>
      <c r="AC15" s="51"/>
      <c r="AD15" s="51"/>
      <c r="AF15" s="51"/>
      <c r="AG15" s="51"/>
      <c r="AH15" s="52"/>
      <c r="AI15" s="52"/>
      <c r="AJ15" s="52"/>
      <c r="AK15" s="52"/>
      <c r="AL15" s="52"/>
      <c r="AM15" s="51"/>
      <c r="AN15" s="51"/>
      <c r="AP15" s="51"/>
      <c r="AQ15" s="51"/>
      <c r="AR15" s="52"/>
      <c r="AS15" s="52"/>
      <c r="AT15" s="52"/>
      <c r="AU15" s="52"/>
      <c r="AV15" s="52"/>
      <c r="AW15" s="51"/>
      <c r="AX15" s="51"/>
    </row>
    <row r="16" spans="2:30" ht="24" customHeight="1">
      <c r="B16" s="63" t="s">
        <v>81</v>
      </c>
      <c r="C16" s="63">
        <f>IF(ISBLANK(E16),"",SUM(E16:E17))</f>
        <v>1</v>
      </c>
      <c r="D16" s="44"/>
      <c r="E16" s="44">
        <v>0</v>
      </c>
      <c r="F16" s="44" t="s">
        <v>73</v>
      </c>
      <c r="G16" s="44">
        <v>0</v>
      </c>
      <c r="H16" s="44"/>
      <c r="I16" s="63">
        <f>IF(ISBLANK(G16),"",SUM(G16:G17))</f>
        <v>1</v>
      </c>
      <c r="J16" s="63" t="s">
        <v>82</v>
      </c>
      <c r="L16" s="63" t="s">
        <v>104</v>
      </c>
      <c r="M16" s="63">
        <f>IF(ISBLANK(O16),"",SUM(O16:O17))</f>
        <v>1</v>
      </c>
      <c r="N16" s="44"/>
      <c r="O16" s="44">
        <v>0</v>
      </c>
      <c r="P16" s="44" t="s">
        <v>92</v>
      </c>
      <c r="Q16" s="44">
        <v>1</v>
      </c>
      <c r="R16" s="44"/>
      <c r="S16" s="63">
        <f>IF(ISBLANK(Q16),"",SUM(Q16:Q17))</f>
        <v>3</v>
      </c>
      <c r="T16" s="63" t="s">
        <v>109</v>
      </c>
      <c r="V16" s="63" t="s">
        <v>124</v>
      </c>
      <c r="W16" s="63">
        <f>IF(ISBLANK(Y16),"",SUM(Y16:Y17))</f>
        <v>5</v>
      </c>
      <c r="X16" s="44"/>
      <c r="Y16" s="44">
        <v>1</v>
      </c>
      <c r="Z16" s="44" t="s">
        <v>111</v>
      </c>
      <c r="AA16" s="44">
        <v>0</v>
      </c>
      <c r="AB16" s="44"/>
      <c r="AC16" s="63">
        <f>IF(ISBLANK(AA16),"",SUM(AA16:AA17))</f>
        <v>0</v>
      </c>
      <c r="AD16" s="63" t="s">
        <v>125</v>
      </c>
    </row>
    <row r="17" spans="2:30" ht="24" customHeight="1">
      <c r="B17" s="63"/>
      <c r="C17" s="63"/>
      <c r="D17" s="44"/>
      <c r="E17" s="44">
        <v>1</v>
      </c>
      <c r="F17" s="44" t="s">
        <v>73</v>
      </c>
      <c r="G17" s="44">
        <v>1</v>
      </c>
      <c r="H17" s="44"/>
      <c r="I17" s="63"/>
      <c r="J17" s="63"/>
      <c r="L17" s="63"/>
      <c r="M17" s="63"/>
      <c r="N17" s="44"/>
      <c r="O17" s="44">
        <v>1</v>
      </c>
      <c r="P17" s="44" t="s">
        <v>92</v>
      </c>
      <c r="Q17" s="44">
        <v>2</v>
      </c>
      <c r="R17" s="44"/>
      <c r="S17" s="63"/>
      <c r="T17" s="63"/>
      <c r="V17" s="63"/>
      <c r="W17" s="63"/>
      <c r="X17" s="44"/>
      <c r="Y17" s="44">
        <v>4</v>
      </c>
      <c r="Z17" s="44" t="s">
        <v>115</v>
      </c>
      <c r="AA17" s="44">
        <v>0</v>
      </c>
      <c r="AB17" s="44"/>
      <c r="AC17" s="63"/>
      <c r="AD17" s="63"/>
    </row>
    <row r="18" spans="2:30" ht="24" customHeight="1">
      <c r="B18" s="45" t="s">
        <v>87</v>
      </c>
      <c r="C18" s="46"/>
      <c r="D18" s="46"/>
      <c r="E18" s="64" t="s">
        <v>74</v>
      </c>
      <c r="F18" s="64"/>
      <c r="G18" s="64"/>
      <c r="H18" s="46"/>
      <c r="I18" s="46"/>
      <c r="J18" s="47" t="s">
        <v>87</v>
      </c>
      <c r="L18" s="45" t="s">
        <v>105</v>
      </c>
      <c r="M18" s="46"/>
      <c r="N18" s="46"/>
      <c r="O18" s="64" t="s">
        <v>74</v>
      </c>
      <c r="P18" s="64"/>
      <c r="Q18" s="64"/>
      <c r="R18" s="46"/>
      <c r="S18" s="46"/>
      <c r="T18" s="47" t="s">
        <v>133</v>
      </c>
      <c r="V18" s="45" t="s">
        <v>116</v>
      </c>
      <c r="W18" s="46"/>
      <c r="X18" s="46"/>
      <c r="Y18" s="64" t="s">
        <v>74</v>
      </c>
      <c r="Z18" s="64"/>
      <c r="AA18" s="64"/>
      <c r="AB18" s="46"/>
      <c r="AC18" s="46"/>
      <c r="AD18" s="47"/>
    </row>
    <row r="19" spans="2:30" ht="24" customHeight="1">
      <c r="B19" s="48"/>
      <c r="C19" s="46"/>
      <c r="D19" s="46"/>
      <c r="E19" s="64" t="s">
        <v>75</v>
      </c>
      <c r="F19" s="64"/>
      <c r="G19" s="64"/>
      <c r="H19" s="46"/>
      <c r="I19" s="46"/>
      <c r="J19" s="49"/>
      <c r="L19" s="48"/>
      <c r="M19" s="46"/>
      <c r="N19" s="46"/>
      <c r="O19" s="64" t="s">
        <v>75</v>
      </c>
      <c r="P19" s="64"/>
      <c r="Q19" s="64"/>
      <c r="R19" s="46"/>
      <c r="S19" s="46"/>
      <c r="T19" s="49"/>
      <c r="V19" s="48"/>
      <c r="W19" s="46"/>
      <c r="X19" s="46"/>
      <c r="Y19" s="64" t="s">
        <v>75</v>
      </c>
      <c r="Z19" s="64"/>
      <c r="AA19" s="64"/>
      <c r="AB19" s="46"/>
      <c r="AC19" s="46"/>
      <c r="AD19" s="49"/>
    </row>
    <row r="20" spans="2:30" ht="24" customHeight="1">
      <c r="B20" s="48"/>
      <c r="C20" s="43"/>
      <c r="D20" s="43"/>
      <c r="E20" s="64" t="s">
        <v>76</v>
      </c>
      <c r="F20" s="64"/>
      <c r="G20" s="64"/>
      <c r="H20" s="43"/>
      <c r="I20" s="43"/>
      <c r="J20" s="49"/>
      <c r="L20" s="48"/>
      <c r="M20" s="43"/>
      <c r="N20" s="43"/>
      <c r="O20" s="64" t="s">
        <v>76</v>
      </c>
      <c r="P20" s="64"/>
      <c r="Q20" s="64"/>
      <c r="R20" s="43"/>
      <c r="S20" s="43"/>
      <c r="T20" s="49"/>
      <c r="V20" s="48"/>
      <c r="W20" s="43"/>
      <c r="X20" s="43"/>
      <c r="Y20" s="64" t="s">
        <v>76</v>
      </c>
      <c r="Z20" s="64"/>
      <c r="AA20" s="64"/>
      <c r="AB20" s="43"/>
      <c r="AC20" s="43"/>
      <c r="AD20" s="49"/>
    </row>
    <row r="21" spans="2:41" ht="24" customHeight="1">
      <c r="B21" s="50"/>
      <c r="C21" s="51"/>
      <c r="D21" s="52"/>
      <c r="E21" s="52"/>
      <c r="F21" s="52"/>
      <c r="G21" s="52"/>
      <c r="H21" s="52"/>
      <c r="I21" s="51"/>
      <c r="J21" s="51"/>
      <c r="L21" s="50"/>
      <c r="M21" s="51"/>
      <c r="N21" s="52"/>
      <c r="O21" s="52"/>
      <c r="P21" s="52"/>
      <c r="Q21" s="52"/>
      <c r="R21" s="52"/>
      <c r="S21" s="51"/>
      <c r="T21" s="51"/>
      <c r="U21" s="32"/>
      <c r="V21" s="50"/>
      <c r="W21" s="51"/>
      <c r="X21" s="52"/>
      <c r="Y21" s="52"/>
      <c r="Z21" s="52"/>
      <c r="AA21" s="52"/>
      <c r="AB21" s="52"/>
      <c r="AC21" s="51"/>
      <c r="AD21" s="51"/>
      <c r="AE21" s="51"/>
      <c r="AG21" s="51"/>
      <c r="AH21" s="51"/>
      <c r="AI21" s="52"/>
      <c r="AJ21" s="52"/>
      <c r="AK21" s="52"/>
      <c r="AL21" s="52"/>
      <c r="AM21" s="52"/>
      <c r="AN21" s="51"/>
      <c r="AO21" s="51"/>
    </row>
    <row r="22" spans="2:30" ht="24" customHeight="1">
      <c r="B22" s="65" t="s">
        <v>83</v>
      </c>
      <c r="C22" s="65">
        <f>IF(ISBLANK(E22),"",SUM(E22:E23))</f>
        <v>1</v>
      </c>
      <c r="D22" s="54"/>
      <c r="E22" s="54">
        <v>1</v>
      </c>
      <c r="F22" s="54" t="s">
        <v>73</v>
      </c>
      <c r="G22" s="54">
        <v>0</v>
      </c>
      <c r="H22" s="54"/>
      <c r="I22" s="65">
        <f>IF(ISBLANK(G22),"",SUM(G22:G23))</f>
        <v>0</v>
      </c>
      <c r="J22" s="65" t="s">
        <v>84</v>
      </c>
      <c r="L22" s="65" t="s">
        <v>106</v>
      </c>
      <c r="M22" s="65">
        <f>IF(ISBLANK(O22),"",SUM(O22:O23))</f>
        <v>2</v>
      </c>
      <c r="N22" s="54"/>
      <c r="O22" s="54">
        <v>1</v>
      </c>
      <c r="P22" s="54" t="s">
        <v>93</v>
      </c>
      <c r="Q22" s="54">
        <v>1</v>
      </c>
      <c r="R22" s="54"/>
      <c r="S22" s="65">
        <f>IF(ISBLANK(Q22),"",SUM(Q22:Q23))</f>
        <v>2</v>
      </c>
      <c r="T22" s="65" t="s">
        <v>90</v>
      </c>
      <c r="U22" s="32"/>
      <c r="V22" s="65" t="s">
        <v>126</v>
      </c>
      <c r="W22" s="65">
        <f>IF(ISBLANK(Y22),"",SUM(Y22:Y23))</f>
        <v>6</v>
      </c>
      <c r="X22" s="54"/>
      <c r="Y22" s="54">
        <v>3</v>
      </c>
      <c r="Z22" s="54" t="s">
        <v>115</v>
      </c>
      <c r="AA22" s="54">
        <v>0</v>
      </c>
      <c r="AB22" s="54"/>
      <c r="AC22" s="65">
        <f>IF(ISBLANK(AA22),"",SUM(AA22:AA23))</f>
        <v>0</v>
      </c>
      <c r="AD22" s="65" t="s">
        <v>127</v>
      </c>
    </row>
    <row r="23" spans="2:30" ht="24" customHeight="1">
      <c r="B23" s="65"/>
      <c r="C23" s="65"/>
      <c r="D23" s="54"/>
      <c r="E23" s="54">
        <v>0</v>
      </c>
      <c r="F23" s="54" t="s">
        <v>73</v>
      </c>
      <c r="G23" s="54">
        <v>0</v>
      </c>
      <c r="H23" s="54"/>
      <c r="I23" s="65"/>
      <c r="J23" s="65"/>
      <c r="L23" s="65"/>
      <c r="M23" s="65"/>
      <c r="N23" s="54"/>
      <c r="O23" s="54">
        <v>1</v>
      </c>
      <c r="P23" s="54" t="s">
        <v>93</v>
      </c>
      <c r="Q23" s="54">
        <v>1</v>
      </c>
      <c r="R23" s="54"/>
      <c r="S23" s="65"/>
      <c r="T23" s="65"/>
      <c r="U23" s="32"/>
      <c r="V23" s="65"/>
      <c r="W23" s="65"/>
      <c r="X23" s="54"/>
      <c r="Y23" s="54">
        <v>3</v>
      </c>
      <c r="Z23" s="54" t="s">
        <v>92</v>
      </c>
      <c r="AA23" s="54">
        <v>0</v>
      </c>
      <c r="AB23" s="54"/>
      <c r="AC23" s="65"/>
      <c r="AD23" s="65"/>
    </row>
    <row r="24" spans="2:30" ht="24" customHeight="1">
      <c r="B24" s="55" t="s">
        <v>88</v>
      </c>
      <c r="C24" s="53"/>
      <c r="D24" s="54"/>
      <c r="E24" s="66" t="s">
        <v>74</v>
      </c>
      <c r="F24" s="66"/>
      <c r="G24" s="66"/>
      <c r="H24" s="54"/>
      <c r="I24" s="53"/>
      <c r="J24" s="56"/>
      <c r="L24" s="55" t="s">
        <v>108</v>
      </c>
      <c r="M24" s="53"/>
      <c r="N24" s="54"/>
      <c r="O24" s="66" t="s">
        <v>74</v>
      </c>
      <c r="P24" s="66"/>
      <c r="Q24" s="66"/>
      <c r="R24" s="54"/>
      <c r="S24" s="53" t="s">
        <v>94</v>
      </c>
      <c r="T24" s="56" t="s">
        <v>107</v>
      </c>
      <c r="U24" s="32"/>
      <c r="V24" s="55" t="s">
        <v>117</v>
      </c>
      <c r="W24" s="53"/>
      <c r="X24" s="54"/>
      <c r="Y24" s="66" t="s">
        <v>74</v>
      </c>
      <c r="Z24" s="66"/>
      <c r="AA24" s="66"/>
      <c r="AB24" s="54"/>
      <c r="AC24" s="53"/>
      <c r="AD24" s="56"/>
    </row>
    <row r="25" spans="2:30" ht="24" customHeight="1">
      <c r="B25" s="57"/>
      <c r="C25" s="53"/>
      <c r="D25" s="54"/>
      <c r="E25" s="66" t="s">
        <v>75</v>
      </c>
      <c r="F25" s="66"/>
      <c r="G25" s="66"/>
      <c r="H25" s="54"/>
      <c r="I25" s="53"/>
      <c r="J25" s="58"/>
      <c r="L25" s="57"/>
      <c r="M25" s="53"/>
      <c r="N25" s="54"/>
      <c r="O25" s="66" t="s">
        <v>75</v>
      </c>
      <c r="P25" s="66"/>
      <c r="Q25" s="66"/>
      <c r="R25" s="54"/>
      <c r="S25" s="53"/>
      <c r="T25" s="58"/>
      <c r="U25" s="32"/>
      <c r="V25" s="57"/>
      <c r="W25" s="53"/>
      <c r="X25" s="54"/>
      <c r="Y25" s="66" t="s">
        <v>75</v>
      </c>
      <c r="Z25" s="66"/>
      <c r="AA25" s="66"/>
      <c r="AB25" s="54"/>
      <c r="AC25" s="53"/>
      <c r="AD25" s="58"/>
    </row>
    <row r="26" spans="2:30" ht="24" customHeight="1">
      <c r="B26" s="57"/>
      <c r="C26" s="53"/>
      <c r="D26" s="54"/>
      <c r="E26" s="66" t="s">
        <v>76</v>
      </c>
      <c r="F26" s="66"/>
      <c r="G26" s="66"/>
      <c r="H26" s="54"/>
      <c r="I26" s="53"/>
      <c r="J26" s="58"/>
      <c r="L26" s="57"/>
      <c r="M26" s="53"/>
      <c r="N26" s="54"/>
      <c r="O26" s="66" t="s">
        <v>76</v>
      </c>
      <c r="P26" s="66"/>
      <c r="Q26" s="66"/>
      <c r="R26" s="54"/>
      <c r="S26" s="53"/>
      <c r="T26" s="58"/>
      <c r="U26" s="32"/>
      <c r="V26" s="57"/>
      <c r="W26" s="53"/>
      <c r="X26" s="54"/>
      <c r="Y26" s="66" t="s">
        <v>76</v>
      </c>
      <c r="Z26" s="66"/>
      <c r="AA26" s="66"/>
      <c r="AB26" s="54"/>
      <c r="AC26" s="53"/>
      <c r="AD26" s="58"/>
    </row>
    <row r="27" spans="2:50" ht="24" customHeight="1">
      <c r="B27" s="50"/>
      <c r="C27" s="51"/>
      <c r="D27" s="52"/>
      <c r="E27" s="52"/>
      <c r="F27" s="52"/>
      <c r="G27" s="52"/>
      <c r="H27" s="52"/>
      <c r="I27" s="51"/>
      <c r="J27" s="51"/>
      <c r="AF27" s="51"/>
      <c r="AG27" s="51"/>
      <c r="AH27" s="52"/>
      <c r="AI27" s="52"/>
      <c r="AJ27" s="52"/>
      <c r="AK27" s="52"/>
      <c r="AL27" s="52"/>
      <c r="AM27" s="51"/>
      <c r="AN27" s="51"/>
      <c r="AP27" s="51"/>
      <c r="AQ27" s="51"/>
      <c r="AR27" s="52"/>
      <c r="AS27" s="52"/>
      <c r="AT27" s="52"/>
      <c r="AU27" s="52"/>
      <c r="AV27" s="52"/>
      <c r="AW27" s="51"/>
      <c r="AX27" s="51"/>
    </row>
  </sheetData>
  <sheetProtection/>
  <mergeCells count="96">
    <mergeCell ref="Y25:AA25"/>
    <mergeCell ref="Y26:AA26"/>
    <mergeCell ref="V22:V23"/>
    <mergeCell ref="W22:W23"/>
    <mergeCell ref="AC22:AC23"/>
    <mergeCell ref="AD22:AD23"/>
    <mergeCell ref="Y24:AA24"/>
    <mergeCell ref="AC16:AC17"/>
    <mergeCell ref="AD16:AD17"/>
    <mergeCell ref="Y18:AA18"/>
    <mergeCell ref="Y19:AA19"/>
    <mergeCell ref="Y20:AA20"/>
    <mergeCell ref="Y12:AA12"/>
    <mergeCell ref="Y13:AA13"/>
    <mergeCell ref="Y14:AA14"/>
    <mergeCell ref="V16:V17"/>
    <mergeCell ref="W16:W17"/>
    <mergeCell ref="AD4:AD5"/>
    <mergeCell ref="Y6:AA6"/>
    <mergeCell ref="Y7:AA7"/>
    <mergeCell ref="Y8:AA8"/>
    <mergeCell ref="V10:V11"/>
    <mergeCell ref="W10:W11"/>
    <mergeCell ref="AC10:AC11"/>
    <mergeCell ref="AD10:AD11"/>
    <mergeCell ref="V1:AC1"/>
    <mergeCell ref="W2:AC2"/>
    <mergeCell ref="V4:V5"/>
    <mergeCell ref="W4:W5"/>
    <mergeCell ref="X4:X5"/>
    <mergeCell ref="AB4:AB5"/>
    <mergeCell ref="AC4:AC5"/>
    <mergeCell ref="O26:Q26"/>
    <mergeCell ref="L22:L23"/>
    <mergeCell ref="M22:M23"/>
    <mergeCell ref="S22:S23"/>
    <mergeCell ref="T22:T23"/>
    <mergeCell ref="T16:T17"/>
    <mergeCell ref="L16:L17"/>
    <mergeCell ref="M16:M17"/>
    <mergeCell ref="S16:S17"/>
    <mergeCell ref="O24:Q24"/>
    <mergeCell ref="O25:Q25"/>
    <mergeCell ref="O20:Q20"/>
    <mergeCell ref="O19:Q19"/>
    <mergeCell ref="O14:Q14"/>
    <mergeCell ref="O18:Q18"/>
    <mergeCell ref="T10:T11"/>
    <mergeCell ref="O7:Q7"/>
    <mergeCell ref="O8:Q8"/>
    <mergeCell ref="T4:T5"/>
    <mergeCell ref="O6:Q6"/>
    <mergeCell ref="L1:S1"/>
    <mergeCell ref="M2:S2"/>
    <mergeCell ref="L4:L5"/>
    <mergeCell ref="M4:M5"/>
    <mergeCell ref="N4:N5"/>
    <mergeCell ref="R4:R5"/>
    <mergeCell ref="S4:S5"/>
    <mergeCell ref="O13:Q13"/>
    <mergeCell ref="L10:L11"/>
    <mergeCell ref="M10:M11"/>
    <mergeCell ref="S10:S11"/>
    <mergeCell ref="O12:Q12"/>
    <mergeCell ref="E24:G24"/>
    <mergeCell ref="E25:G25"/>
    <mergeCell ref="E26:G26"/>
    <mergeCell ref="J16:J17"/>
    <mergeCell ref="E18:G18"/>
    <mergeCell ref="E19:G19"/>
    <mergeCell ref="E20:G20"/>
    <mergeCell ref="B22:B23"/>
    <mergeCell ref="C22:C23"/>
    <mergeCell ref="I22:I23"/>
    <mergeCell ref="J22:J23"/>
    <mergeCell ref="E12:G12"/>
    <mergeCell ref="E13:G13"/>
    <mergeCell ref="E14:G14"/>
    <mergeCell ref="B16:B17"/>
    <mergeCell ref="C16:C17"/>
    <mergeCell ref="I16:I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rintOptions horizontalCentered="1"/>
  <pageMargins left="0.4330708661417323" right="0.3937007874015748" top="0.7480314960629921" bottom="0.7480314960629921" header="0.31496062992125984" footer="0.31496062992125984"/>
  <pageSetup fitToHeight="1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3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3.28125" style="16" customWidth="1"/>
    <col min="2" max="2" width="6.140625" style="1" customWidth="1"/>
    <col min="3" max="3" width="29.28125" style="1" customWidth="1"/>
    <col min="4" max="10" width="6.140625" style="1" customWidth="1"/>
    <col min="11" max="11" width="8.8515625" style="0" customWidth="1"/>
    <col min="12" max="12" width="11.28125" style="0" customWidth="1"/>
    <col min="13" max="13" width="5.57421875" style="0" customWidth="1"/>
  </cols>
  <sheetData>
    <row r="1" spans="2:11" ht="21.75" customHeight="1" thickBot="1">
      <c r="B1" s="67" t="str">
        <f>'星取表'!C1</f>
        <v>平成24年度 第４回 函館地区カブスリーグU-15</v>
      </c>
      <c r="C1" s="68"/>
      <c r="D1" s="68"/>
      <c r="E1" s="68"/>
      <c r="F1" s="68"/>
      <c r="G1" s="68"/>
      <c r="H1" s="68"/>
      <c r="I1" s="68" t="s">
        <v>22</v>
      </c>
      <c r="J1" s="68"/>
      <c r="K1" s="69"/>
    </row>
    <row r="2" spans="2:10" ht="21.75" customHeight="1">
      <c r="B2" s="3"/>
      <c r="C2" s="3"/>
      <c r="D2" s="3"/>
      <c r="E2" s="3"/>
      <c r="F2" s="3"/>
      <c r="G2" s="3"/>
      <c r="H2" s="3"/>
      <c r="I2" s="3"/>
      <c r="J2" s="3"/>
    </row>
    <row r="3" spans="3:11" ht="21.75" customHeight="1">
      <c r="C3" s="15" t="s">
        <v>29</v>
      </c>
      <c r="D3" s="6"/>
      <c r="E3" s="6"/>
      <c r="F3" s="6"/>
      <c r="G3" s="70" t="s">
        <v>24</v>
      </c>
      <c r="H3" s="70"/>
      <c r="I3" s="71" t="str">
        <f>'星取表'!BD2</f>
        <v>4月28日(日)</v>
      </c>
      <c r="J3" s="71"/>
      <c r="K3" s="71"/>
    </row>
    <row r="4" spans="2:11" ht="21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2:11" ht="21.75" customHeight="1">
      <c r="B5" s="9">
        <v>1</v>
      </c>
      <c r="C5" s="10" t="str">
        <f>VLOOKUP($B5,'星取表'!$A$4:$BS$31,3,0)</f>
        <v>上磯・石別中</v>
      </c>
      <c r="D5" s="9">
        <f>VLOOKUP($B5,'星取表'!$A$4:$BS$31,60,0)</f>
        <v>6</v>
      </c>
      <c r="E5" s="9">
        <f>VLOOKUP($B5,'星取表'!$A$4:$BS$31,52,0)</f>
        <v>2</v>
      </c>
      <c r="F5" s="9">
        <f>VLOOKUP($B5,'星取表'!$A$4:$BS$31,54,0)</f>
        <v>2</v>
      </c>
      <c r="G5" s="9">
        <f>VLOOKUP($B5,'星取表'!$A$4:$BS$31,56,0)</f>
        <v>0</v>
      </c>
      <c r="H5" s="9">
        <f>VLOOKUP($B5,'星取表'!$A$4:$BS$31,58,0)</f>
        <v>0</v>
      </c>
      <c r="I5" s="9">
        <f>VLOOKUP($B5,'星取表'!$A$4:$BS$31,62,0)</f>
        <v>5</v>
      </c>
      <c r="J5" s="9">
        <f>VLOOKUP($B5,'星取表'!$A$4:$BS$31,64,0)</f>
        <v>0</v>
      </c>
      <c r="K5" s="9">
        <f>VLOOKUP($B5,'星取表'!$A$4:$BS$31,66,0)</f>
        <v>5</v>
      </c>
    </row>
    <row r="6" spans="2:11" ht="21.75" customHeight="1">
      <c r="B6" s="12">
        <v>2</v>
      </c>
      <c r="C6" s="13" t="str">
        <f>VLOOKUP($B6,'星取表'!$A$4:$BS$31,3,0)</f>
        <v>本通中</v>
      </c>
      <c r="D6" s="12">
        <f>VLOOKUP($B6,'星取表'!$A$4:$BS$31,60,0)</f>
        <v>4</v>
      </c>
      <c r="E6" s="12">
        <f>VLOOKUP($B6,'星取表'!$A$4:$BS$31,52,0)</f>
        <v>2</v>
      </c>
      <c r="F6" s="12">
        <f>VLOOKUP($B6,'星取表'!$A$4:$BS$31,54,0)</f>
        <v>1</v>
      </c>
      <c r="G6" s="12">
        <f>VLOOKUP($B6,'星取表'!$A$4:$BS$31,56,0)</f>
        <v>1</v>
      </c>
      <c r="H6" s="12">
        <f>VLOOKUP($B6,'星取表'!$A$4:$BS$31,58,0)</f>
        <v>0</v>
      </c>
      <c r="I6" s="12">
        <f>VLOOKUP($B6,'星取表'!$A$4:$BS$31,62,0)</f>
        <v>3</v>
      </c>
      <c r="J6" s="12">
        <f>VLOOKUP($B6,'星取表'!$A$4:$BS$31,64,0)</f>
        <v>2</v>
      </c>
      <c r="K6" s="12">
        <f>VLOOKUP($B6,'星取表'!$A$4:$BS$31,66,0)</f>
        <v>1</v>
      </c>
    </row>
    <row r="7" spans="2:11" ht="21.75" customHeight="1">
      <c r="B7" s="9">
        <v>3</v>
      </c>
      <c r="C7" s="10" t="str">
        <f>VLOOKUP($B7,'星取表'!$A$4:$BS$31,3,0)</f>
        <v>亀田中</v>
      </c>
      <c r="D7" s="9">
        <f>VLOOKUP($B7,'星取表'!$A$4:$BS$31,60,0)</f>
        <v>3</v>
      </c>
      <c r="E7" s="9">
        <f>VLOOKUP($B7,'星取表'!$A$4:$BS$31,52,0)</f>
        <v>1</v>
      </c>
      <c r="F7" s="9">
        <f>VLOOKUP($B7,'星取表'!$A$4:$BS$31,54,0)</f>
        <v>1</v>
      </c>
      <c r="G7" s="9">
        <f>VLOOKUP($B7,'星取表'!$A$4:$BS$31,56,0)</f>
        <v>0</v>
      </c>
      <c r="H7" s="9">
        <f>VLOOKUP($B7,'星取表'!$A$4:$BS$31,58,0)</f>
        <v>0</v>
      </c>
      <c r="I7" s="9">
        <f>VLOOKUP($B7,'星取表'!$A$4:$BS$31,62,0)</f>
        <v>3</v>
      </c>
      <c r="J7" s="9">
        <f>VLOOKUP($B7,'星取表'!$A$4:$BS$31,64,0)</f>
        <v>1</v>
      </c>
      <c r="K7" s="9">
        <f>VLOOKUP($B7,'星取表'!$A$4:$BS$31,66,0)</f>
        <v>2</v>
      </c>
    </row>
    <row r="8" spans="2:11" ht="21.75" customHeight="1">
      <c r="B8" s="12">
        <v>4</v>
      </c>
      <c r="C8" s="13" t="str">
        <f>VLOOKUP($B8,'星取表'!$A$4:$BS$31,3,0)</f>
        <v>大中山中</v>
      </c>
      <c r="D8" s="12">
        <f>VLOOKUP($B8,'星取表'!$A$4:$BS$31,60,0)</f>
        <v>1</v>
      </c>
      <c r="E8" s="12">
        <f>VLOOKUP($B8,'星取表'!$A$4:$BS$31,52,0)</f>
        <v>2</v>
      </c>
      <c r="F8" s="12">
        <f>VLOOKUP($B8,'星取表'!$A$4:$BS$31,54,0)</f>
        <v>0</v>
      </c>
      <c r="G8" s="12">
        <f>VLOOKUP($B8,'星取表'!$A$4:$BS$31,56,0)</f>
        <v>1</v>
      </c>
      <c r="H8" s="12">
        <f>VLOOKUP($B8,'星取表'!$A$4:$BS$31,58,0)</f>
        <v>1</v>
      </c>
      <c r="I8" s="12">
        <f>VLOOKUP($B8,'星取表'!$A$4:$BS$31,62,0)</f>
        <v>2</v>
      </c>
      <c r="J8" s="12">
        <f>VLOOKUP($B8,'星取表'!$A$4:$BS$31,64,0)</f>
        <v>6</v>
      </c>
      <c r="K8" s="12">
        <f>VLOOKUP($B8,'星取表'!$A$4:$BS$31,66,0)</f>
        <v>-4</v>
      </c>
    </row>
    <row r="9" spans="2:11" ht="21.75" customHeight="1">
      <c r="B9" s="9">
        <v>5</v>
      </c>
      <c r="C9" s="10" t="str">
        <f>VLOOKUP($B9,'星取表'!$A$4:$BS$31,3,0)</f>
        <v>プリマベーラ</v>
      </c>
      <c r="D9" s="9">
        <f>VLOOKUP($B9,'星取表'!$A$4:$BS$31,60,0)</f>
        <v>0</v>
      </c>
      <c r="E9" s="9">
        <f>VLOOKUP($B9,'星取表'!$A$4:$BS$31,52,0)</f>
        <v>0</v>
      </c>
      <c r="F9" s="9">
        <f>VLOOKUP($B9,'星取表'!$A$4:$BS$31,54,0)</f>
        <v>0</v>
      </c>
      <c r="G9" s="9">
        <f>VLOOKUP($B9,'星取表'!$A$4:$BS$31,56,0)</f>
        <v>0</v>
      </c>
      <c r="H9" s="9">
        <f>VLOOKUP($B9,'星取表'!$A$4:$BS$31,58,0)</f>
        <v>0</v>
      </c>
      <c r="I9" s="9">
        <f>VLOOKUP($B9,'星取表'!$A$4:$BS$31,62,0)</f>
        <v>0</v>
      </c>
      <c r="J9" s="9">
        <f>VLOOKUP($B9,'星取表'!$A$4:$BS$31,64,0)</f>
        <v>0</v>
      </c>
      <c r="K9" s="9">
        <f>VLOOKUP($B9,'星取表'!$A$4:$BS$31,66,0)</f>
        <v>0</v>
      </c>
    </row>
    <row r="10" spans="1:11" s="23" customFormat="1" ht="21.75" customHeight="1">
      <c r="A10" s="16"/>
      <c r="B10" s="12">
        <v>6</v>
      </c>
      <c r="C10" s="13" t="str">
        <f>VLOOKUP($B10,'星取表'!$A$4:$BS$31,3,0)</f>
        <v>北中</v>
      </c>
      <c r="D10" s="12">
        <f>VLOOKUP($B10,'星取表'!$A$4:$BS$31,60,0)</f>
        <v>0</v>
      </c>
      <c r="E10" s="12">
        <f>VLOOKUP($B10,'星取表'!$A$4:$BS$31,52,0)</f>
        <v>1</v>
      </c>
      <c r="F10" s="12">
        <f>VLOOKUP($B10,'星取表'!$A$4:$BS$31,54,0)</f>
        <v>0</v>
      </c>
      <c r="G10" s="12">
        <f>VLOOKUP($B10,'星取表'!$A$4:$BS$31,56,0)</f>
        <v>0</v>
      </c>
      <c r="H10" s="12">
        <f>VLOOKUP($B10,'星取表'!$A$4:$BS$31,58,0)</f>
        <v>1</v>
      </c>
      <c r="I10" s="12">
        <f>VLOOKUP($B10,'星取表'!$A$4:$BS$31,62,0)</f>
        <v>0</v>
      </c>
      <c r="J10" s="12">
        <f>VLOOKUP($B10,'星取表'!$A$4:$BS$31,64,0)</f>
        <v>1</v>
      </c>
      <c r="K10" s="12">
        <f>VLOOKUP($B10,'星取表'!$A$4:$BS$31,66,0)</f>
        <v>-1</v>
      </c>
    </row>
    <row r="11" spans="2:11" ht="21.75" customHeight="1">
      <c r="B11" s="9">
        <v>7</v>
      </c>
      <c r="C11" s="10" t="str">
        <f>VLOOKUP($B11,'星取表'!$A$4:$BS$31,3,0)</f>
        <v>七飯中</v>
      </c>
      <c r="D11" s="9">
        <f>VLOOKUP($B11,'星取表'!$A$4:$BS$31,60,0)</f>
        <v>0</v>
      </c>
      <c r="E11" s="9">
        <f>VLOOKUP($B11,'星取表'!$A$4:$BS$31,52,0)</f>
        <v>2</v>
      </c>
      <c r="F11" s="9">
        <f>VLOOKUP($B11,'星取表'!$A$4:$BS$31,54,0)</f>
        <v>0</v>
      </c>
      <c r="G11" s="9">
        <f>VLOOKUP($B11,'星取表'!$A$4:$BS$31,56,0)</f>
        <v>0</v>
      </c>
      <c r="H11" s="9">
        <f>VLOOKUP($B11,'星取表'!$A$4:$BS$31,58,0)</f>
        <v>2</v>
      </c>
      <c r="I11" s="9">
        <f>VLOOKUP($B11,'星取表'!$A$4:$BS$31,62,0)</f>
        <v>1</v>
      </c>
      <c r="J11" s="9">
        <f>VLOOKUP($B11,'星取表'!$A$4:$BS$31,64,0)</f>
        <v>4</v>
      </c>
      <c r="K11" s="9">
        <f>VLOOKUP($B11,'星取表'!$A$4:$BS$31,66,0)</f>
        <v>-3</v>
      </c>
    </row>
    <row r="12" spans="2:11" ht="21.75" customHeight="1" hidden="1">
      <c r="B12" s="9" t="e">
        <f>VLOOKUP(A12,一部,35)</f>
        <v>#REF!</v>
      </c>
      <c r="C12" s="10" t="e">
        <f>VLOOKUP(A12,一部,2)</f>
        <v>#REF!</v>
      </c>
      <c r="D12" s="9" t="e">
        <f>VLOOKUP(A12,一部,31)</f>
        <v>#REF!</v>
      </c>
      <c r="E12" s="9" t="e">
        <f>VLOOKUP(A12,一部,27)</f>
        <v>#REF!</v>
      </c>
      <c r="F12" s="9" t="e">
        <f>VLOOKUP(A12,一部,28)</f>
        <v>#REF!</v>
      </c>
      <c r="G12" s="9" t="e">
        <f>VLOOKUP(A12,一部,29)</f>
        <v>#REF!</v>
      </c>
      <c r="H12" s="9" t="e">
        <f>VLOOKUP(A12,一部,30)</f>
        <v>#REF!</v>
      </c>
      <c r="I12" s="9" t="e">
        <f>VLOOKUP(A12,一部,32)</f>
        <v>#REF!</v>
      </c>
      <c r="J12" s="9" t="e">
        <f>VLOOKUP(A12,一部,33)</f>
        <v>#REF!</v>
      </c>
      <c r="K12" s="9" t="e">
        <f>VLOOKUP(A12,一部,34)</f>
        <v>#REF!</v>
      </c>
    </row>
    <row r="13" spans="2:11" ht="21.75" customHeight="1" hidden="1">
      <c r="B13" s="12" t="e">
        <f>VLOOKUP(A13,一部,35)</f>
        <v>#REF!</v>
      </c>
      <c r="C13" s="13" t="e">
        <f>VLOOKUP(A13,一部,2)</f>
        <v>#REF!</v>
      </c>
      <c r="D13" s="12" t="e">
        <f>VLOOKUP(A13,一部,31)</f>
        <v>#REF!</v>
      </c>
      <c r="E13" s="12" t="e">
        <f>VLOOKUP(A13,一部,27)</f>
        <v>#REF!</v>
      </c>
      <c r="F13" s="12" t="e">
        <f>VLOOKUP(A13,一部,28)</f>
        <v>#REF!</v>
      </c>
      <c r="G13" s="12" t="e">
        <f>VLOOKUP(A13,一部,29)</f>
        <v>#REF!</v>
      </c>
      <c r="H13" s="12" t="e">
        <f>VLOOKUP(A13,一部,30)</f>
        <v>#REF!</v>
      </c>
      <c r="I13" s="12" t="e">
        <f>VLOOKUP(A13,一部,32)</f>
        <v>#REF!</v>
      </c>
      <c r="J13" s="12" t="e">
        <f>VLOOKUP(A13,一部,33)</f>
        <v>#REF!</v>
      </c>
      <c r="K13" s="12" t="e">
        <f>VLOOKUP(A13,一部,34)</f>
        <v>#REF!</v>
      </c>
    </row>
    <row r="14" spans="2:10" ht="11.25" customHeight="1">
      <c r="B14"/>
      <c r="C14"/>
      <c r="D14"/>
      <c r="E14"/>
      <c r="F14"/>
      <c r="G14"/>
      <c r="H14"/>
      <c r="I14"/>
      <c r="J14"/>
    </row>
    <row r="15" spans="3:11" ht="21.75" customHeight="1">
      <c r="C15" s="15" t="s">
        <v>30</v>
      </c>
      <c r="D15" s="6"/>
      <c r="E15" s="6"/>
      <c r="F15" s="6"/>
      <c r="G15" s="70"/>
      <c r="H15" s="70"/>
      <c r="I15" s="70"/>
      <c r="J15" s="70"/>
      <c r="K15" s="70"/>
    </row>
    <row r="16" spans="2:11" ht="21.75" customHeight="1"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</row>
    <row r="17" spans="2:11" ht="21.75" customHeight="1">
      <c r="B17" s="9">
        <v>1</v>
      </c>
      <c r="C17" s="10" t="str">
        <f>VLOOKUP($B17,'星取表'!$A$35:$BS$62,3,0)</f>
        <v>港中</v>
      </c>
      <c r="D17" s="9">
        <f>VLOOKUP($B17,'星取表'!$A$35:$BS$62,60,0)</f>
        <v>4</v>
      </c>
      <c r="E17" s="9">
        <f>VLOOKUP($B17,'星取表'!$A$35:$BS$62,52,0)</f>
        <v>2</v>
      </c>
      <c r="F17" s="9">
        <f>VLOOKUP($B17,'星取表'!$A$35:$BS$62,54,0)</f>
        <v>1</v>
      </c>
      <c r="G17" s="9">
        <f>VLOOKUP($B17,'星取表'!$A$35:$BS$62,56,0)</f>
        <v>1</v>
      </c>
      <c r="H17" s="9">
        <f>VLOOKUP($B17,'星取表'!$A$35:$BS$62,58,0)</f>
        <v>0</v>
      </c>
      <c r="I17" s="9">
        <f>VLOOKUP($B17,'星取表'!$A$35:$BS$62,62,0)</f>
        <v>4</v>
      </c>
      <c r="J17" s="9">
        <f>VLOOKUP($B17,'星取表'!$A$35:$BS$62,64,0)</f>
        <v>2</v>
      </c>
      <c r="K17" s="9">
        <f>VLOOKUP($B17,'星取表'!$A$35:$BS$62,66,0)</f>
        <v>2</v>
      </c>
    </row>
    <row r="18" spans="2:11" ht="21.75" customHeight="1">
      <c r="B18" s="12">
        <v>1</v>
      </c>
      <c r="C18" s="13" t="s">
        <v>131</v>
      </c>
      <c r="D18" s="12">
        <f>VLOOKUP($B18,'星取表'!$A$35:$BS$62,60,0)</f>
        <v>4</v>
      </c>
      <c r="E18" s="12">
        <f>VLOOKUP($B18,'星取表'!$A$35:$BS$62,52,0)</f>
        <v>2</v>
      </c>
      <c r="F18" s="12">
        <f>VLOOKUP($B18,'星取表'!$A$35:$BS$62,54,0)</f>
        <v>1</v>
      </c>
      <c r="G18" s="12">
        <f>VLOOKUP($B18,'星取表'!$A$35:$BS$62,56,0)</f>
        <v>1</v>
      </c>
      <c r="H18" s="12">
        <f>VLOOKUP($B18,'星取表'!$A$35:$BS$62,58,0)</f>
        <v>0</v>
      </c>
      <c r="I18" s="12">
        <f>VLOOKUP($B18,'星取表'!$A$35:$BS$62,62,0)</f>
        <v>4</v>
      </c>
      <c r="J18" s="12">
        <f>VLOOKUP($B18,'星取表'!$A$35:$BS$62,64,0)</f>
        <v>2</v>
      </c>
      <c r="K18" s="14">
        <f>VLOOKUP($B18,'星取表'!$A$35:$BS$62,66,0)</f>
        <v>2</v>
      </c>
    </row>
    <row r="19" spans="2:11" ht="21.75" customHeight="1">
      <c r="B19" s="9">
        <v>3</v>
      </c>
      <c r="C19" s="10" t="str">
        <f>VLOOKUP($B19,'星取表'!$A$35:$BS$62,3,0)</f>
        <v>桔梗中</v>
      </c>
      <c r="D19" s="9">
        <f>VLOOKUP($B19,'星取表'!$A$35:$BS$62,60,0)</f>
        <v>3</v>
      </c>
      <c r="E19" s="9">
        <f>VLOOKUP($B19,'星取表'!$A$35:$BS$62,52,0)</f>
        <v>2</v>
      </c>
      <c r="F19" s="9">
        <f>VLOOKUP($B19,'星取表'!$A$35:$BS$62,54,0)</f>
        <v>1</v>
      </c>
      <c r="G19" s="9">
        <f>VLOOKUP($B19,'星取表'!$A$35:$BS$62,56,0)</f>
        <v>0</v>
      </c>
      <c r="H19" s="9">
        <f>VLOOKUP($B19,'星取表'!$A$35:$BS$62,58,0)</f>
        <v>1</v>
      </c>
      <c r="I19" s="9">
        <f>VLOOKUP($B19,'星取表'!$A$35:$BS$62,62,0)</f>
        <v>3</v>
      </c>
      <c r="J19" s="9">
        <f>VLOOKUP($B19,'星取表'!$A$35:$BS$62,64,0)</f>
        <v>2</v>
      </c>
      <c r="K19" s="11">
        <f>VLOOKUP($B19,'星取表'!$A$35:$BS$62,66,0)</f>
        <v>1</v>
      </c>
    </row>
    <row r="20" spans="2:11" ht="21.75" customHeight="1">
      <c r="B20" s="12">
        <v>4</v>
      </c>
      <c r="C20" s="13" t="str">
        <f>VLOOKUP($B20,'星取表'!$A$35:$BS$62,3,0)</f>
        <v>赤川中</v>
      </c>
      <c r="D20" s="12">
        <f>VLOOKUP($B20,'星取表'!$A$35:$BS$62,60,0)</f>
        <v>3</v>
      </c>
      <c r="E20" s="12">
        <f>VLOOKUP($B20,'星取表'!$A$35:$BS$62,52,0)</f>
        <v>2</v>
      </c>
      <c r="F20" s="12">
        <f>VLOOKUP($B20,'星取表'!$A$35:$BS$62,54,0)</f>
        <v>1</v>
      </c>
      <c r="G20" s="12">
        <f>VLOOKUP($B20,'星取表'!$A$35:$BS$62,56,0)</f>
        <v>0</v>
      </c>
      <c r="H20" s="12">
        <f>VLOOKUP($B20,'星取表'!$A$35:$BS$62,58,0)</f>
        <v>1</v>
      </c>
      <c r="I20" s="12">
        <f>VLOOKUP($B20,'星取表'!$A$35:$BS$62,62,0)</f>
        <v>1</v>
      </c>
      <c r="J20" s="12">
        <f>VLOOKUP($B20,'星取表'!$A$35:$BS$62,64,0)</f>
        <v>2</v>
      </c>
      <c r="K20" s="14">
        <f>VLOOKUP($B20,'星取表'!$A$35:$BS$62,66,0)</f>
        <v>-1</v>
      </c>
    </row>
    <row r="21" spans="2:11" ht="21.75" customHeight="1">
      <c r="B21" s="9">
        <v>5</v>
      </c>
      <c r="C21" s="10" t="str">
        <f>VLOOKUP($B21,'星取表'!$A$35:$BS$62,3,0)</f>
        <v>臼尻中</v>
      </c>
      <c r="D21" s="9">
        <f>VLOOKUP($B21,'星取表'!$A$35:$BS$62,60,0)</f>
        <v>3</v>
      </c>
      <c r="E21" s="9">
        <f>VLOOKUP($B21,'星取表'!$A$35:$BS$62,52,0)</f>
        <v>2</v>
      </c>
      <c r="F21" s="9">
        <f>VLOOKUP($B21,'星取表'!$A$35:$BS$62,54,0)</f>
        <v>1</v>
      </c>
      <c r="G21" s="9">
        <f>VLOOKUP($B21,'星取表'!$A$35:$BS$62,56,0)</f>
        <v>0</v>
      </c>
      <c r="H21" s="9">
        <f>VLOOKUP($B21,'星取表'!$A$35:$BS$62,58,0)</f>
        <v>1</v>
      </c>
      <c r="I21" s="9">
        <f>VLOOKUP($B21,'星取表'!$A$35:$BS$62,62,0)</f>
        <v>1</v>
      </c>
      <c r="J21" s="9">
        <f>VLOOKUP($B21,'星取表'!$A$35:$BS$62,64,0)</f>
        <v>3</v>
      </c>
      <c r="K21" s="11">
        <f>VLOOKUP($B21,'星取表'!$A$35:$BS$62,66,0)</f>
        <v>-2</v>
      </c>
    </row>
    <row r="22" spans="2:11" ht="21.75" customHeight="1">
      <c r="B22" s="12">
        <v>6</v>
      </c>
      <c r="C22" s="13" t="str">
        <f>VLOOKUP($B22,'星取表'!$A$35:$BS$62,3,0)</f>
        <v>桐花中</v>
      </c>
      <c r="D22" s="12">
        <f>VLOOKUP($B22,'星取表'!$A$35:$BS$62,60,0)</f>
        <v>0</v>
      </c>
      <c r="E22" s="12">
        <f>VLOOKUP($B22,'星取表'!$A$35:$BS$62,52,0)</f>
        <v>0</v>
      </c>
      <c r="F22" s="12">
        <f>VLOOKUP($B22,'星取表'!$A$35:$BS$62,54,0)</f>
        <v>0</v>
      </c>
      <c r="G22" s="12">
        <f>VLOOKUP($B22,'星取表'!$A$35:$BS$62,56,0)</f>
        <v>0</v>
      </c>
      <c r="H22" s="12">
        <f>VLOOKUP($B22,'星取表'!$A$35:$BS$62,58,0)</f>
        <v>0</v>
      </c>
      <c r="I22" s="12">
        <f>VLOOKUP($B22,'星取表'!$A$35:$BS$62,62,0)</f>
        <v>0</v>
      </c>
      <c r="J22" s="12">
        <f>VLOOKUP($B22,'星取表'!$A$35:$BS$62,64,0)</f>
        <v>0</v>
      </c>
      <c r="K22" s="14">
        <f>VLOOKUP($B22,'星取表'!$A$35:$BS$62,66,0)</f>
        <v>0</v>
      </c>
    </row>
    <row r="23" spans="2:11" ht="21.75" customHeight="1">
      <c r="B23" s="9">
        <v>7</v>
      </c>
      <c r="C23" s="10" t="str">
        <f>VLOOKUP($B23,'星取表'!$A$35:$BS$62,3,0)</f>
        <v>尾札部・銭亀沢・潮光中</v>
      </c>
      <c r="D23" s="9">
        <f>VLOOKUP($B23,'星取表'!$A$35:$BS$62,60,0)</f>
        <v>0</v>
      </c>
      <c r="E23" s="9">
        <f>VLOOKUP($B23,'星取表'!$A$35:$BS$62,52,0)</f>
        <v>2</v>
      </c>
      <c r="F23" s="9">
        <f>VLOOKUP($B23,'星取表'!$A$35:$BS$62,54,0)</f>
        <v>0</v>
      </c>
      <c r="G23" s="9">
        <f>VLOOKUP($B23,'星取表'!$A$35:$BS$62,56,0)</f>
        <v>0</v>
      </c>
      <c r="H23" s="9">
        <f>VLOOKUP($B23,'星取表'!$A$35:$BS$62,58,0)</f>
        <v>2</v>
      </c>
      <c r="I23" s="9">
        <f>VLOOKUP($B23,'星取表'!$A$35:$BS$62,62,0)</f>
        <v>0</v>
      </c>
      <c r="J23" s="9">
        <f>VLOOKUP($B23,'星取表'!$A$35:$BS$62,64,0)</f>
        <v>2</v>
      </c>
      <c r="K23" s="11">
        <f>VLOOKUP($B23,'星取表'!$A$35:$BS$62,66,0)</f>
        <v>-2</v>
      </c>
    </row>
    <row r="24" spans="2:10" ht="11.25" customHeight="1">
      <c r="B24"/>
      <c r="C24"/>
      <c r="D24"/>
      <c r="E24"/>
      <c r="F24"/>
      <c r="G24"/>
      <c r="H24"/>
      <c r="I24"/>
      <c r="J24"/>
    </row>
    <row r="25" spans="3:11" ht="21.75" customHeight="1">
      <c r="C25" s="15" t="s">
        <v>31</v>
      </c>
      <c r="D25" s="6"/>
      <c r="E25" s="6"/>
      <c r="F25" s="6"/>
      <c r="G25" s="70"/>
      <c r="H25" s="70"/>
      <c r="I25" s="70"/>
      <c r="J25" s="70"/>
      <c r="K25" s="70"/>
    </row>
    <row r="26" spans="2:11" ht="21.75" customHeight="1"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</row>
    <row r="27" spans="2:11" ht="21.75" customHeight="1">
      <c r="B27" s="9">
        <v>1</v>
      </c>
      <c r="C27" s="10" t="str">
        <f>VLOOKUP($B27,'星取表'!$A$66:$BM$89,3,0)</f>
        <v>湯川中</v>
      </c>
      <c r="D27" s="9">
        <f>VLOOKUP($B27,'星取表'!$A$66:$BM$89,54,0)</f>
        <v>3</v>
      </c>
      <c r="E27" s="9">
        <f>VLOOKUP($B27,'星取表'!$A$66:$BM$89,46,0)</f>
        <v>2</v>
      </c>
      <c r="F27" s="9">
        <f>VLOOKUP($B27,'星取表'!$A$66:$BM$89,48,0)</f>
        <v>1</v>
      </c>
      <c r="G27" s="9">
        <f>VLOOKUP($B27,'星取表'!$A$66:$BM$89,50,0)</f>
        <v>0</v>
      </c>
      <c r="H27" s="9">
        <f>VLOOKUP($B27,'星取表'!$A$66:$BM$89,52,0)</f>
        <v>1</v>
      </c>
      <c r="I27" s="9">
        <f>VLOOKUP($B27,'星取表'!$A$66:$BM$89,54,0)</f>
        <v>3</v>
      </c>
      <c r="J27" s="9">
        <f>VLOOKUP($B27,'星取表'!$A$66:$BM$89,58,0)</f>
        <v>2</v>
      </c>
      <c r="K27" s="9">
        <f>VLOOKUP($B27,'星取表'!$A$66:$BM$89,60,0)</f>
        <v>6</v>
      </c>
    </row>
    <row r="28" spans="2:11" ht="21.75" customHeight="1">
      <c r="B28" s="12">
        <v>2</v>
      </c>
      <c r="C28" s="13" t="str">
        <f>VLOOKUP($B28,'星取表'!$A$66:$BM$89,3,0)</f>
        <v>ラ・サール中</v>
      </c>
      <c r="D28" s="12">
        <f>VLOOKUP($B28,'星取表'!$A$66:$BM$89,54,0)</f>
        <v>3</v>
      </c>
      <c r="E28" s="12">
        <f>VLOOKUP($B28,'星取表'!$A$66:$BM$89,46,0)</f>
        <v>1</v>
      </c>
      <c r="F28" s="12">
        <f>VLOOKUP($B28,'星取表'!$A$66:$BM$89,48,0)</f>
        <v>1</v>
      </c>
      <c r="G28" s="12">
        <f>VLOOKUP($B28,'星取表'!$A$66:$BM$89,50,0)</f>
        <v>0</v>
      </c>
      <c r="H28" s="12">
        <f>VLOOKUP($B28,'星取表'!$A$66:$BM$89,52,0)</f>
        <v>0</v>
      </c>
      <c r="I28" s="12">
        <f>VLOOKUP($B28,'星取表'!$A$66:$BM$89,54,0)</f>
        <v>3</v>
      </c>
      <c r="J28" s="12">
        <f>VLOOKUP($B28,'星取表'!$A$66:$BM$89,58,0)</f>
        <v>1</v>
      </c>
      <c r="K28" s="14">
        <f>VLOOKUP($B28,'星取表'!$A$66:$BM$89,60,0)</f>
        <v>1</v>
      </c>
    </row>
    <row r="29" spans="2:11" ht="21.75" customHeight="1">
      <c r="B29" s="9">
        <v>3</v>
      </c>
      <c r="C29" s="10" t="str">
        <f>VLOOKUP($B29,'星取表'!$A$66:$BM$89,3,0)</f>
        <v>五稜・凌雲中</v>
      </c>
      <c r="D29" s="9">
        <f>VLOOKUP($B29,'星取表'!$A$66:$BM$89,54,0)</f>
        <v>1</v>
      </c>
      <c r="E29" s="9">
        <f>VLOOKUP($B29,'星取表'!$A$66:$BM$89,46,0)</f>
        <v>1</v>
      </c>
      <c r="F29" s="9">
        <f>VLOOKUP($B29,'星取表'!$A$66:$BM$89,48,0)</f>
        <v>0</v>
      </c>
      <c r="G29" s="9">
        <f>VLOOKUP($B29,'星取表'!$A$66:$BM$89,50,0)</f>
        <v>1</v>
      </c>
      <c r="H29" s="9">
        <f>VLOOKUP($B29,'星取表'!$A$66:$BM$89,52,0)</f>
        <v>0</v>
      </c>
      <c r="I29" s="9">
        <f>VLOOKUP($B29,'星取表'!$A$66:$BM$89,54,0)</f>
        <v>1</v>
      </c>
      <c r="J29" s="9">
        <f>VLOOKUP($B29,'星取表'!$A$66:$BM$89,58,0)</f>
        <v>2</v>
      </c>
      <c r="K29" s="11">
        <f>VLOOKUP($B29,'星取表'!$A$66:$BM$89,60,0)</f>
        <v>0</v>
      </c>
    </row>
    <row r="30" spans="2:11" ht="21.75" customHeight="1">
      <c r="B30" s="12">
        <v>4</v>
      </c>
      <c r="C30" s="13" t="str">
        <f>VLOOKUP($B30,'星取表'!$A$66:$BM$89,3,0)</f>
        <v>附属中</v>
      </c>
      <c r="D30" s="12">
        <f>VLOOKUP($B30,'星取表'!$A$66:$BM$89,54,0)</f>
        <v>1</v>
      </c>
      <c r="E30" s="12">
        <f>VLOOKUP($B30,'星取表'!$A$66:$BM$89,46,0)</f>
        <v>1</v>
      </c>
      <c r="F30" s="12">
        <f>VLOOKUP($B30,'星取表'!$A$66:$BM$89,48,0)</f>
        <v>0</v>
      </c>
      <c r="G30" s="12">
        <f>VLOOKUP($B30,'星取表'!$A$66:$BM$89,50,0)</f>
        <v>1</v>
      </c>
      <c r="H30" s="12">
        <f>VLOOKUP($B30,'星取表'!$A$66:$BM$89,52,0)</f>
        <v>0</v>
      </c>
      <c r="I30" s="12">
        <f>VLOOKUP($B30,'星取表'!$A$66:$BM$89,54,0)</f>
        <v>1</v>
      </c>
      <c r="J30" s="12">
        <f>VLOOKUP($B30,'星取表'!$A$66:$BM$89,58,0)</f>
        <v>1</v>
      </c>
      <c r="K30" s="14">
        <f>VLOOKUP($B30,'星取表'!$A$66:$BM$89,60,0)</f>
        <v>0</v>
      </c>
    </row>
    <row r="31" spans="2:11" ht="21.75" customHeight="1">
      <c r="B31" s="9">
        <v>4</v>
      </c>
      <c r="C31" s="10" t="s">
        <v>132</v>
      </c>
      <c r="D31" s="9">
        <f>VLOOKUP($B31,'星取表'!$A$66:$BM$89,54,0)</f>
        <v>1</v>
      </c>
      <c r="E31" s="9">
        <f>VLOOKUP($B31,'星取表'!$A$66:$BM$89,46,0)</f>
        <v>1</v>
      </c>
      <c r="F31" s="9">
        <f>VLOOKUP($B31,'星取表'!$A$66:$BM$89,48,0)</f>
        <v>0</v>
      </c>
      <c r="G31" s="9">
        <f>VLOOKUP($B31,'星取表'!$A$66:$BM$89,50,0)</f>
        <v>1</v>
      </c>
      <c r="H31" s="9">
        <f>VLOOKUP($B31,'星取表'!$A$66:$BM$89,52,0)</f>
        <v>0</v>
      </c>
      <c r="I31" s="9">
        <f>VLOOKUP($B31,'星取表'!$A$66:$BM$89,54,0)</f>
        <v>1</v>
      </c>
      <c r="J31" s="9">
        <f>VLOOKUP($B31,'星取表'!$A$66:$BM$89,58,0)</f>
        <v>1</v>
      </c>
      <c r="K31" s="11">
        <f>VLOOKUP($B31,'星取表'!$A$66:$BM$89,60,0)</f>
        <v>0</v>
      </c>
    </row>
    <row r="32" spans="2:11" ht="21.75" customHeight="1">
      <c r="B32" s="12">
        <v>6</v>
      </c>
      <c r="C32" s="13" t="str">
        <f>VLOOKUP($B32,'星取表'!$A$66:$BM$89,3,0)</f>
        <v>大野中</v>
      </c>
      <c r="D32" s="12">
        <f>VLOOKUP($B32,'星取表'!$A$66:$BM$89,54,0)</f>
        <v>1</v>
      </c>
      <c r="E32" s="12">
        <f>VLOOKUP($B32,'星取表'!$A$66:$BM$89,46,0)</f>
        <v>2</v>
      </c>
      <c r="F32" s="12">
        <f>VLOOKUP($B32,'星取表'!$A$66:$BM$89,48,0)</f>
        <v>0</v>
      </c>
      <c r="G32" s="12">
        <f>VLOOKUP($B32,'星取表'!$A$66:$BM$89,50,0)</f>
        <v>1</v>
      </c>
      <c r="H32" s="12">
        <f>VLOOKUP($B32,'星取表'!$A$66:$BM$89,52,0)</f>
        <v>1</v>
      </c>
      <c r="I32" s="12">
        <f>VLOOKUP($B32,'星取表'!$A$66:$BM$89,54,0)</f>
        <v>1</v>
      </c>
      <c r="J32" s="12">
        <f>VLOOKUP($B32,'星取表'!$A$66:$BM$89,58,0)</f>
        <v>9</v>
      </c>
      <c r="K32" s="14">
        <f>VLOOKUP($B32,'星取表'!$A$66:$BM$89,60,0)</f>
        <v>-7</v>
      </c>
    </row>
    <row r="33" spans="2:10" ht="11.25" customHeight="1">
      <c r="B33"/>
      <c r="C33"/>
      <c r="D33"/>
      <c r="E33"/>
      <c r="F33"/>
      <c r="G33"/>
      <c r="H33"/>
      <c r="I33"/>
      <c r="J33"/>
    </row>
    <row r="34" spans="3:11" ht="21.75" customHeight="1">
      <c r="C34" s="15" t="s">
        <v>32</v>
      </c>
      <c r="D34" s="6"/>
      <c r="E34" s="6"/>
      <c r="F34" s="6"/>
      <c r="G34" s="70"/>
      <c r="H34" s="70"/>
      <c r="I34" s="70"/>
      <c r="J34" s="70"/>
      <c r="K34" s="70"/>
    </row>
    <row r="35" spans="2:11" ht="21.75" customHeight="1"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</row>
    <row r="36" spans="2:11" ht="21.75" customHeight="1">
      <c r="B36" s="9">
        <v>1</v>
      </c>
      <c r="C36" s="10" t="str">
        <f>VLOOKUP($B36,'星取表'!$A$93:$BM$116,3,0)</f>
        <v>旭岡中</v>
      </c>
      <c r="D36" s="9">
        <f>VLOOKUP($B36,'星取表'!$A$93:$BM$116,54,0)</f>
        <v>3</v>
      </c>
      <c r="E36" s="9">
        <f>VLOOKUP($B36,'星取表'!$A$93:$BM$116,46,0)</f>
        <v>1</v>
      </c>
      <c r="F36" s="9">
        <f>VLOOKUP($B36,'星取表'!$A$93:$BM$116,48,0)</f>
        <v>1</v>
      </c>
      <c r="G36" s="9">
        <f>VLOOKUP($B36,'星取表'!$A$93:$BM$116,50,0)</f>
        <v>0</v>
      </c>
      <c r="H36" s="9">
        <f>VLOOKUP($B36,'星取表'!$A$93:$BM$116,52,0)</f>
        <v>0</v>
      </c>
      <c r="I36" s="9">
        <f>VLOOKUP($B36,'星取表'!$A$93:$BM$116,54,0)</f>
        <v>3</v>
      </c>
      <c r="J36" s="9">
        <f>VLOOKUP($B36,'星取表'!$A$93:$BM$116,58,0)</f>
        <v>0</v>
      </c>
      <c r="K36" s="9">
        <f>VLOOKUP($B36,'星取表'!$A$93:$BM$116,60,0)</f>
        <v>6</v>
      </c>
    </row>
    <row r="37" spans="2:11" ht="21.75" customHeight="1">
      <c r="B37" s="12">
        <v>2</v>
      </c>
      <c r="C37" s="13" t="str">
        <f>VLOOKUP($B37,'星取表'!$A$93:$BM$116,3,0)</f>
        <v>深堀中</v>
      </c>
      <c r="D37" s="12">
        <f>VLOOKUP($B37,'星取表'!$A$93:$BM$116,54,0)</f>
        <v>3</v>
      </c>
      <c r="E37" s="12">
        <f>VLOOKUP($B37,'星取表'!$A$93:$BM$116,46,0)</f>
        <v>2</v>
      </c>
      <c r="F37" s="12">
        <f>VLOOKUP($B37,'星取表'!$A$93:$BM$116,48,0)</f>
        <v>1</v>
      </c>
      <c r="G37" s="12">
        <f>VLOOKUP($B37,'星取表'!$A$93:$BM$116,50,0)</f>
        <v>0</v>
      </c>
      <c r="H37" s="12">
        <f>VLOOKUP($B37,'星取表'!$A$93:$BM$116,52,0)</f>
        <v>1</v>
      </c>
      <c r="I37" s="12">
        <f>VLOOKUP($B37,'星取表'!$A$93:$BM$116,54,0)</f>
        <v>3</v>
      </c>
      <c r="J37" s="12">
        <f>VLOOKUP($B37,'星取表'!$A$93:$BM$116,58,0)</f>
        <v>3</v>
      </c>
      <c r="K37" s="14">
        <f>VLOOKUP($B37,'星取表'!$A$93:$BM$116,60,0)</f>
        <v>5</v>
      </c>
    </row>
    <row r="38" spans="2:11" ht="21.75" customHeight="1">
      <c r="B38" s="9">
        <v>3</v>
      </c>
      <c r="C38" s="10" t="str">
        <f>VLOOKUP($B38,'星取表'!$A$93:$BM$116,3,0)</f>
        <v>浜分中</v>
      </c>
      <c r="D38" s="9">
        <f>VLOOKUP($B38,'星取表'!$A$93:$BM$116,54,0)</f>
        <v>3</v>
      </c>
      <c r="E38" s="9">
        <f>VLOOKUP($B38,'星取表'!$A$93:$BM$116,46,0)</f>
        <v>1</v>
      </c>
      <c r="F38" s="9">
        <f>VLOOKUP($B38,'星取表'!$A$93:$BM$116,48,0)</f>
        <v>1</v>
      </c>
      <c r="G38" s="9">
        <f>VLOOKUP($B38,'星取表'!$A$93:$BM$116,50,0)</f>
        <v>0</v>
      </c>
      <c r="H38" s="9">
        <f>VLOOKUP($B38,'星取表'!$A$93:$BM$116,52,0)</f>
        <v>0</v>
      </c>
      <c r="I38" s="9">
        <f>VLOOKUP($B38,'星取表'!$A$93:$BM$116,54,0)</f>
        <v>3</v>
      </c>
      <c r="J38" s="9">
        <f>VLOOKUP($B38,'星取表'!$A$93:$BM$116,58,0)</f>
        <v>0</v>
      </c>
      <c r="K38" s="11">
        <f>VLOOKUP($B38,'星取表'!$A$93:$BM$116,60,0)</f>
        <v>3</v>
      </c>
    </row>
    <row r="39" spans="2:11" ht="21.75" customHeight="1">
      <c r="B39" s="12">
        <v>4</v>
      </c>
      <c r="C39" s="13" t="str">
        <f>VLOOKUP($B39,'星取表'!$A$93:$BM$116,3,0)</f>
        <v>森中</v>
      </c>
      <c r="D39" s="12">
        <f>VLOOKUP($B39,'星取表'!$A$93:$BM$116,54,0)</f>
        <v>3</v>
      </c>
      <c r="E39" s="12">
        <f>VLOOKUP($B39,'星取表'!$A$93:$BM$116,46,0)</f>
        <v>1</v>
      </c>
      <c r="F39" s="12">
        <f>VLOOKUP($B39,'星取表'!$A$93:$BM$116,48,0)</f>
        <v>1</v>
      </c>
      <c r="G39" s="12">
        <f>VLOOKUP($B39,'星取表'!$A$93:$BM$116,50,0)</f>
        <v>0</v>
      </c>
      <c r="H39" s="12">
        <f>VLOOKUP($B39,'星取表'!$A$93:$BM$116,52,0)</f>
        <v>0</v>
      </c>
      <c r="I39" s="12">
        <f>VLOOKUP($B39,'星取表'!$A$93:$BM$116,54,0)</f>
        <v>3</v>
      </c>
      <c r="J39" s="12">
        <f>VLOOKUP($B39,'星取表'!$A$93:$BM$116,58,0)</f>
        <v>0</v>
      </c>
      <c r="K39" s="14">
        <f>VLOOKUP($B39,'星取表'!$A$93:$BM$116,60,0)</f>
        <v>2</v>
      </c>
    </row>
    <row r="40" spans="2:11" ht="21.75" customHeight="1">
      <c r="B40" s="9">
        <v>5</v>
      </c>
      <c r="C40" s="10" t="str">
        <f>VLOOKUP($B40,'星取表'!$A$93:$BM$116,3,0)</f>
        <v>木古内・知内中</v>
      </c>
      <c r="D40" s="9">
        <f>VLOOKUP($B40,'星取表'!$A$93:$BM$116,54,0)</f>
        <v>0</v>
      </c>
      <c r="E40" s="9">
        <f>VLOOKUP($B40,'星取表'!$A$93:$BM$116,46,0)</f>
        <v>1</v>
      </c>
      <c r="F40" s="9">
        <f>VLOOKUP($B40,'星取表'!$A$93:$BM$116,48,0)</f>
        <v>0</v>
      </c>
      <c r="G40" s="9">
        <f>VLOOKUP($B40,'星取表'!$A$93:$BM$116,50,0)</f>
        <v>0</v>
      </c>
      <c r="H40" s="9">
        <f>VLOOKUP($B40,'星取表'!$A$93:$BM$116,52,0)</f>
        <v>1</v>
      </c>
      <c r="I40" s="9">
        <f>VLOOKUP($B40,'星取表'!$A$93:$BM$116,54,0)</f>
        <v>0</v>
      </c>
      <c r="J40" s="9">
        <f>VLOOKUP($B40,'星取表'!$A$93:$BM$116,58,0)</f>
        <v>2</v>
      </c>
      <c r="K40" s="11">
        <f>VLOOKUP($B40,'星取表'!$A$93:$BM$116,60,0)</f>
        <v>-2</v>
      </c>
    </row>
    <row r="41" spans="2:11" ht="21.75" customHeight="1">
      <c r="B41" s="12">
        <v>6</v>
      </c>
      <c r="C41" s="13" t="str">
        <f>VLOOKUP($B41,'星取表'!$A$93:$BM$116,3,0)</f>
        <v>乙部中</v>
      </c>
      <c r="D41" s="12">
        <f>VLOOKUP($B41,'星取表'!$A$93:$BM$116,54,0)</f>
        <v>0</v>
      </c>
      <c r="E41" s="12">
        <f>VLOOKUP($B41,'星取表'!$A$93:$BM$116,46,0)</f>
        <v>2</v>
      </c>
      <c r="F41" s="12">
        <f>VLOOKUP($B41,'星取表'!$A$93:$BM$116,48,0)</f>
        <v>0</v>
      </c>
      <c r="G41" s="12">
        <f>VLOOKUP($B41,'星取表'!$A$93:$BM$116,50,0)</f>
        <v>0</v>
      </c>
      <c r="H41" s="12">
        <f>VLOOKUP($B41,'星取表'!$A$93:$BM$116,52,0)</f>
        <v>2</v>
      </c>
      <c r="I41" s="12">
        <f>VLOOKUP($B41,'星取表'!$A$93:$BM$116,54,0)</f>
        <v>0</v>
      </c>
      <c r="J41" s="12">
        <f>VLOOKUP($B41,'星取表'!$A$93:$BM$116,58,0)</f>
        <v>13</v>
      </c>
      <c r="K41" s="14">
        <f>VLOOKUP($B41,'星取表'!$A$93:$BM$116,60,0)</f>
        <v>-13</v>
      </c>
    </row>
    <row r="42" s="23" customFormat="1" ht="11.25" customHeight="1">
      <c r="A42" s="16"/>
    </row>
    <row r="43" spans="1:11" s="23" customFormat="1" ht="21.75" customHeight="1">
      <c r="A43" s="16"/>
      <c r="B43" s="1"/>
      <c r="C43" s="15" t="s">
        <v>68</v>
      </c>
      <c r="D43" s="6"/>
      <c r="E43" s="6"/>
      <c r="F43" s="6"/>
      <c r="G43" s="70"/>
      <c r="H43" s="70"/>
      <c r="I43" s="70"/>
      <c r="J43" s="70"/>
      <c r="K43" s="70"/>
    </row>
    <row r="44" spans="1:11" s="23" customFormat="1" ht="21.75" customHeight="1">
      <c r="A44" s="16"/>
      <c r="B44" s="4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  <c r="K44" s="4" t="s">
        <v>9</v>
      </c>
    </row>
    <row r="45" spans="1:11" s="23" customFormat="1" ht="21.75" customHeight="1">
      <c r="A45" s="16"/>
      <c r="B45" s="9">
        <v>1</v>
      </c>
      <c r="C45" s="10" t="str">
        <f>VLOOKUP($B45,'星取表'!$A$120:$BM$143,3,0)</f>
        <v>戸倉中</v>
      </c>
      <c r="D45" s="9">
        <f>VLOOKUP($B45,'星取表'!$A$120:$BM$143,54,0)</f>
        <v>3</v>
      </c>
      <c r="E45" s="9">
        <f>VLOOKUP($B45,'星取表'!$A$120:$BM$143,46,0)</f>
        <v>1</v>
      </c>
      <c r="F45" s="9">
        <f>VLOOKUP($B45,'星取表'!$A$120:$BM$143,48,0)</f>
        <v>1</v>
      </c>
      <c r="G45" s="9">
        <f>VLOOKUP($B45,'星取表'!$A$120:$BM$143,50,0)</f>
        <v>0</v>
      </c>
      <c r="H45" s="9">
        <f>VLOOKUP($B45,'星取表'!$A$120:$BM$143,52,0)</f>
        <v>0</v>
      </c>
      <c r="I45" s="9">
        <f>VLOOKUP($B45,'星取表'!$A$120:$BM$143,54,0)</f>
        <v>3</v>
      </c>
      <c r="J45" s="9">
        <f>VLOOKUP($B45,'星取表'!$A$120:$BM$143,58,0)</f>
        <v>0</v>
      </c>
      <c r="K45" s="9">
        <f>VLOOKUP($B45,'星取表'!$A$120:$BM$143,60,0)</f>
        <v>6</v>
      </c>
    </row>
    <row r="46" spans="1:11" s="23" customFormat="1" ht="21.75" customHeight="1">
      <c r="A46" s="16"/>
      <c r="B46" s="12">
        <v>2</v>
      </c>
      <c r="C46" s="13" t="str">
        <f>VLOOKUP($B46,'星取表'!$A$120:$BM$143,3,0)</f>
        <v>上ノ国中</v>
      </c>
      <c r="D46" s="12">
        <f>VLOOKUP($B46,'星取表'!$A$120:$BM$143,54,0)</f>
        <v>3</v>
      </c>
      <c r="E46" s="12">
        <f>VLOOKUP($B46,'星取表'!$A$120:$BM$143,46,0)</f>
        <v>1</v>
      </c>
      <c r="F46" s="12">
        <f>VLOOKUP($B46,'星取表'!$A$120:$BM$143,48,0)</f>
        <v>1</v>
      </c>
      <c r="G46" s="12">
        <f>VLOOKUP($B46,'星取表'!$A$120:$BM$143,50,0)</f>
        <v>0</v>
      </c>
      <c r="H46" s="12">
        <f>VLOOKUP($B46,'星取表'!$A$120:$BM$143,52,0)</f>
        <v>0</v>
      </c>
      <c r="I46" s="12">
        <f>VLOOKUP($B46,'星取表'!$A$120:$BM$143,54,0)</f>
        <v>3</v>
      </c>
      <c r="J46" s="12">
        <f>VLOOKUP($B46,'星取表'!$A$120:$BM$143,58,0)</f>
        <v>0</v>
      </c>
      <c r="K46" s="14">
        <f>VLOOKUP($B46,'星取表'!$A$120:$BM$143,60,0)</f>
        <v>5</v>
      </c>
    </row>
    <row r="47" spans="1:11" s="23" customFormat="1" ht="21.75" customHeight="1">
      <c r="A47" s="16"/>
      <c r="B47" s="9">
        <v>3</v>
      </c>
      <c r="C47" s="10" t="str">
        <f>VLOOKUP($B47,'星取表'!$A$120:$BM$143,3,0)</f>
        <v>今金中</v>
      </c>
      <c r="D47" s="9">
        <f>VLOOKUP($B47,'星取表'!$A$120:$BM$143,54,0)</f>
        <v>3</v>
      </c>
      <c r="E47" s="9">
        <f>VLOOKUP($B47,'星取表'!$A$120:$BM$143,46,0)</f>
        <v>1</v>
      </c>
      <c r="F47" s="9">
        <f>VLOOKUP($B47,'星取表'!$A$120:$BM$143,48,0)</f>
        <v>1</v>
      </c>
      <c r="G47" s="9">
        <f>VLOOKUP($B47,'星取表'!$A$120:$BM$143,50,0)</f>
        <v>0</v>
      </c>
      <c r="H47" s="9">
        <f>VLOOKUP($B47,'星取表'!$A$120:$BM$143,52,0)</f>
        <v>0</v>
      </c>
      <c r="I47" s="9">
        <f>VLOOKUP($B47,'星取表'!$A$120:$BM$143,54,0)</f>
        <v>3</v>
      </c>
      <c r="J47" s="9">
        <f>VLOOKUP($B47,'星取表'!$A$120:$BM$143,58,0)</f>
        <v>1</v>
      </c>
      <c r="K47" s="11">
        <f>VLOOKUP($B47,'星取表'!$A$120:$BM$143,60,0)</f>
        <v>4</v>
      </c>
    </row>
    <row r="48" spans="1:11" s="23" customFormat="1" ht="21.75" customHeight="1">
      <c r="A48" s="16"/>
      <c r="B48" s="12">
        <v>4</v>
      </c>
      <c r="C48" s="13" t="str">
        <f>VLOOKUP($B48,'星取表'!$A$120:$BM$143,3,0)</f>
        <v>松前中</v>
      </c>
      <c r="D48" s="12">
        <f>VLOOKUP($B48,'星取表'!$A$120:$BM$143,54,0)</f>
        <v>0</v>
      </c>
      <c r="E48" s="12">
        <f>VLOOKUP($B48,'星取表'!$A$120:$BM$143,46,0)</f>
        <v>0</v>
      </c>
      <c r="F48" s="12">
        <f>VLOOKUP($B48,'星取表'!$A$120:$BM$143,48,0)</f>
        <v>0</v>
      </c>
      <c r="G48" s="12">
        <f>VLOOKUP($B48,'星取表'!$A$120:$BM$143,50,0)</f>
        <v>0</v>
      </c>
      <c r="H48" s="12">
        <f>VLOOKUP($B48,'星取表'!$A$120:$BM$143,52,0)</f>
        <v>0</v>
      </c>
      <c r="I48" s="12">
        <f>VLOOKUP($B48,'星取表'!$A$120:$BM$143,54,0)</f>
        <v>0</v>
      </c>
      <c r="J48" s="12">
        <f>VLOOKUP($B48,'星取表'!$A$120:$BM$143,58,0)</f>
        <v>0</v>
      </c>
      <c r="K48" s="14">
        <f>VLOOKUP($B48,'星取表'!$A$120:$BM$143,60,0)</f>
        <v>0</v>
      </c>
    </row>
    <row r="49" spans="1:11" s="23" customFormat="1" ht="21.75" customHeight="1">
      <c r="A49" s="16"/>
      <c r="B49" s="9">
        <v>5</v>
      </c>
      <c r="C49" s="10" t="str">
        <f>VLOOKUP($B49,'星取表'!$A$120:$BM$143,3,0)</f>
        <v>恵山中</v>
      </c>
      <c r="D49" s="9">
        <f>VLOOKUP($B49,'星取表'!$A$120:$BM$143,54,0)</f>
        <v>0</v>
      </c>
      <c r="E49" s="9">
        <f>VLOOKUP($B49,'星取表'!$A$120:$BM$143,46,0)</f>
        <v>1</v>
      </c>
      <c r="F49" s="9">
        <f>VLOOKUP($B49,'星取表'!$A$120:$BM$143,48,0)</f>
        <v>0</v>
      </c>
      <c r="G49" s="9">
        <f>VLOOKUP($B49,'星取表'!$A$120:$BM$143,50,0)</f>
        <v>0</v>
      </c>
      <c r="H49" s="9">
        <f>VLOOKUP($B49,'星取表'!$A$120:$BM$143,52,0)</f>
        <v>1</v>
      </c>
      <c r="I49" s="9">
        <f>VLOOKUP($B49,'星取表'!$A$120:$BM$143,54,0)</f>
        <v>0</v>
      </c>
      <c r="J49" s="9">
        <f>VLOOKUP($B49,'星取表'!$A$120:$BM$143,58,0)</f>
        <v>5</v>
      </c>
      <c r="K49" s="11">
        <f>VLOOKUP($B49,'星取表'!$A$120:$BM$143,60,0)</f>
        <v>-5</v>
      </c>
    </row>
    <row r="50" spans="1:11" s="23" customFormat="1" ht="21.75" customHeight="1">
      <c r="A50" s="16"/>
      <c r="B50" s="12">
        <v>6</v>
      </c>
      <c r="C50" s="13" t="str">
        <f>VLOOKUP($B50,'星取表'!$A$120:$BM$143,3,0)</f>
        <v>バロンドール</v>
      </c>
      <c r="D50" s="12">
        <f>VLOOKUP($B50,'星取表'!$A$120:$BM$143,54,0)</f>
        <v>0</v>
      </c>
      <c r="E50" s="12">
        <f>VLOOKUP($B50,'星取表'!$A$120:$BM$143,46,0)</f>
        <v>2</v>
      </c>
      <c r="F50" s="12">
        <f>VLOOKUP($B50,'星取表'!$A$120:$BM$143,48,0)</f>
        <v>0</v>
      </c>
      <c r="G50" s="12">
        <f>VLOOKUP($B50,'星取表'!$A$120:$BM$143,50,0)</f>
        <v>0</v>
      </c>
      <c r="H50" s="12">
        <f>VLOOKUP($B50,'星取表'!$A$120:$BM$143,52,0)</f>
        <v>2</v>
      </c>
      <c r="I50" s="12">
        <f>VLOOKUP($B50,'星取表'!$A$120:$BM$143,54,0)</f>
        <v>0</v>
      </c>
      <c r="J50" s="12">
        <f>VLOOKUP($B50,'星取表'!$A$120:$BM$143,58,0)</f>
        <v>11</v>
      </c>
      <c r="K50" s="14">
        <f>VLOOKUP($B50,'星取表'!$A$120:$BM$143,60,0)</f>
        <v>-10</v>
      </c>
    </row>
    <row r="51" spans="2:10" ht="13.5" customHeight="1">
      <c r="B51"/>
      <c r="C51"/>
      <c r="D51"/>
      <c r="E51"/>
      <c r="F51"/>
      <c r="G51"/>
      <c r="H51"/>
      <c r="I51"/>
      <c r="J51"/>
    </row>
    <row r="52" spans="2:10" ht="13.5" customHeight="1">
      <c r="B52"/>
      <c r="C52"/>
      <c r="D52"/>
      <c r="E52"/>
      <c r="F52"/>
      <c r="G52"/>
      <c r="H52"/>
      <c r="I52"/>
      <c r="J52"/>
    </row>
    <row r="53" spans="2:10" ht="13.5">
      <c r="B53" s="2"/>
      <c r="C53" s="2"/>
      <c r="D53" s="2"/>
      <c r="E53" s="2"/>
      <c r="F53" s="2"/>
      <c r="G53" s="2"/>
      <c r="H53" s="2"/>
      <c r="I53" s="2"/>
      <c r="J53" s="2"/>
    </row>
  </sheetData>
  <sheetProtection/>
  <mergeCells count="12">
    <mergeCell ref="G43:H43"/>
    <mergeCell ref="I43:K43"/>
    <mergeCell ref="G34:H34"/>
    <mergeCell ref="I34:K34"/>
    <mergeCell ref="G15:H15"/>
    <mergeCell ref="I15:K15"/>
    <mergeCell ref="B1:H1"/>
    <mergeCell ref="I1:K1"/>
    <mergeCell ref="G3:H3"/>
    <mergeCell ref="I3:K3"/>
    <mergeCell ref="G25:H25"/>
    <mergeCell ref="I25:K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Z176"/>
  <sheetViews>
    <sheetView zoomScale="90" zoomScaleNormal="90" zoomScalePageLayoutView="0" workbookViewId="0" topLeftCell="A1">
      <selection activeCell="C1" sqref="C1:AY1"/>
    </sheetView>
  </sheetViews>
  <sheetFormatPr defaultColWidth="2.00390625" defaultRowHeight="15"/>
  <cols>
    <col min="1" max="1" width="2.421875" style="21" bestFit="1" customWidth="1"/>
    <col min="2" max="70" width="2.00390625" style="21" customWidth="1"/>
    <col min="71" max="71" width="7.421875" style="21" bestFit="1" customWidth="1"/>
    <col min="72" max="76" width="2.00390625" style="21" customWidth="1"/>
    <col min="77" max="77" width="6.421875" style="21" bestFit="1" customWidth="1"/>
    <col min="78" max="16384" width="2.00390625" style="21" customWidth="1"/>
  </cols>
  <sheetData>
    <row r="1" spans="3:76" ht="24" customHeight="1">
      <c r="C1" s="271" t="s">
        <v>67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 t="s">
        <v>34</v>
      </c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60"/>
      <c r="BT1" s="60"/>
      <c r="BU1" s="60"/>
      <c r="BV1" s="60"/>
      <c r="BW1" s="60"/>
      <c r="BX1" s="60"/>
    </row>
    <row r="2" spans="3:70" ht="19.5" customHeight="1"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28"/>
      <c r="AW2" s="28"/>
      <c r="AX2" s="28"/>
      <c r="AY2" s="29"/>
      <c r="AZ2" s="143" t="s">
        <v>23</v>
      </c>
      <c r="BA2" s="143"/>
      <c r="BB2" s="143"/>
      <c r="BC2" s="143"/>
      <c r="BD2" s="144" t="s">
        <v>182</v>
      </c>
      <c r="BE2" s="144"/>
      <c r="BF2" s="144"/>
      <c r="BG2" s="144"/>
      <c r="BH2" s="144"/>
      <c r="BI2" s="144"/>
      <c r="BJ2" s="145" t="s">
        <v>183</v>
      </c>
      <c r="BK2" s="145"/>
      <c r="BL2" s="145"/>
      <c r="BM2" s="145"/>
      <c r="BN2" s="145"/>
      <c r="BO2" s="145"/>
      <c r="BP2" s="145"/>
      <c r="BQ2" s="145"/>
      <c r="BR2" s="145"/>
    </row>
    <row r="3" spans="3:70" s="23" customFormat="1" ht="31.5" customHeight="1">
      <c r="C3" s="211"/>
      <c r="D3" s="212"/>
      <c r="E3" s="212"/>
      <c r="F3" s="212"/>
      <c r="G3" s="212"/>
      <c r="H3" s="212"/>
      <c r="I3" s="213"/>
      <c r="J3" s="214" t="str">
        <f>C4</f>
        <v>プリマベーラ</v>
      </c>
      <c r="K3" s="214"/>
      <c r="L3" s="214"/>
      <c r="M3" s="215"/>
      <c r="N3" s="215"/>
      <c r="O3" s="215"/>
      <c r="P3" s="216" t="str">
        <f>C8</f>
        <v>上磯・石別中</v>
      </c>
      <c r="Q3" s="217"/>
      <c r="R3" s="217"/>
      <c r="S3" s="217"/>
      <c r="T3" s="217"/>
      <c r="U3" s="218"/>
      <c r="V3" s="221" t="str">
        <f>C12</f>
        <v>北中</v>
      </c>
      <c r="W3" s="222"/>
      <c r="X3" s="222"/>
      <c r="Y3" s="222"/>
      <c r="Z3" s="222"/>
      <c r="AA3" s="223"/>
      <c r="AB3" s="221" t="str">
        <f>C16</f>
        <v>大中山中</v>
      </c>
      <c r="AC3" s="222"/>
      <c r="AD3" s="222"/>
      <c r="AE3" s="222"/>
      <c r="AF3" s="222"/>
      <c r="AG3" s="223"/>
      <c r="AH3" s="221" t="str">
        <f>C20</f>
        <v>亀田中</v>
      </c>
      <c r="AI3" s="222"/>
      <c r="AJ3" s="222"/>
      <c r="AK3" s="222"/>
      <c r="AL3" s="222"/>
      <c r="AM3" s="223"/>
      <c r="AN3" s="221" t="str">
        <f>C24</f>
        <v>七飯中</v>
      </c>
      <c r="AO3" s="222"/>
      <c r="AP3" s="222"/>
      <c r="AQ3" s="222"/>
      <c r="AR3" s="222"/>
      <c r="AS3" s="223"/>
      <c r="AT3" s="216" t="str">
        <f>C28</f>
        <v>本通中</v>
      </c>
      <c r="AU3" s="217"/>
      <c r="AV3" s="217"/>
      <c r="AW3" s="217"/>
      <c r="AX3" s="217"/>
      <c r="AY3" s="218"/>
      <c r="AZ3" s="221" t="s">
        <v>33</v>
      </c>
      <c r="BA3" s="223"/>
      <c r="BB3" s="219" t="s">
        <v>10</v>
      </c>
      <c r="BC3" s="220"/>
      <c r="BD3" s="219" t="s">
        <v>11</v>
      </c>
      <c r="BE3" s="220"/>
      <c r="BF3" s="219" t="s">
        <v>12</v>
      </c>
      <c r="BG3" s="220"/>
      <c r="BH3" s="219" t="s">
        <v>13</v>
      </c>
      <c r="BI3" s="220"/>
      <c r="BJ3" s="219" t="s">
        <v>14</v>
      </c>
      <c r="BK3" s="220"/>
      <c r="BL3" s="219" t="s">
        <v>15</v>
      </c>
      <c r="BM3" s="220"/>
      <c r="BN3" s="206" t="s">
        <v>16</v>
      </c>
      <c r="BO3" s="207"/>
      <c r="BP3" s="208" t="s">
        <v>17</v>
      </c>
      <c r="BQ3" s="209"/>
      <c r="BR3" s="210"/>
    </row>
    <row r="4" spans="1:71" s="23" customFormat="1" ht="18" customHeight="1">
      <c r="A4" s="114">
        <f>BP4</f>
        <v>5</v>
      </c>
      <c r="B4" s="125">
        <v>1</v>
      </c>
      <c r="C4" s="197" t="s">
        <v>36</v>
      </c>
      <c r="D4" s="198"/>
      <c r="E4" s="198"/>
      <c r="F4" s="198"/>
      <c r="G4" s="198"/>
      <c r="H4" s="198"/>
      <c r="I4" s="199"/>
      <c r="J4" s="105"/>
      <c r="K4" s="106"/>
      <c r="L4" s="106"/>
      <c r="M4" s="106"/>
      <c r="N4" s="106"/>
      <c r="O4" s="107"/>
      <c r="P4" s="130"/>
      <c r="Q4" s="131"/>
      <c r="R4" s="131"/>
      <c r="S4" s="131"/>
      <c r="T4" s="131"/>
      <c r="U4" s="132"/>
      <c r="V4" s="130"/>
      <c r="W4" s="131"/>
      <c r="X4" s="131"/>
      <c r="Y4" s="131"/>
      <c r="Z4" s="131"/>
      <c r="AA4" s="132"/>
      <c r="AB4" s="130"/>
      <c r="AC4" s="131"/>
      <c r="AD4" s="131"/>
      <c r="AE4" s="131"/>
      <c r="AF4" s="131"/>
      <c r="AG4" s="132"/>
      <c r="AH4" s="130"/>
      <c r="AI4" s="131"/>
      <c r="AJ4" s="131"/>
      <c r="AK4" s="131"/>
      <c r="AL4" s="131"/>
      <c r="AM4" s="132"/>
      <c r="AN4" s="130"/>
      <c r="AO4" s="131"/>
      <c r="AP4" s="131"/>
      <c r="AQ4" s="131"/>
      <c r="AR4" s="131"/>
      <c r="AS4" s="132"/>
      <c r="AT4" s="105"/>
      <c r="AU4" s="106"/>
      <c r="AV4" s="106"/>
      <c r="AW4" s="106"/>
      <c r="AX4" s="106"/>
      <c r="AY4" s="107"/>
      <c r="AZ4" s="108">
        <f>SUM(BB4:BF7)</f>
        <v>0</v>
      </c>
      <c r="BA4" s="109"/>
      <c r="BB4" s="90">
        <f>COUNTIF(J4:AY4,"○")</f>
        <v>0</v>
      </c>
      <c r="BC4" s="91"/>
      <c r="BD4" s="90">
        <f>COUNTIF(J4:AY4,"△")</f>
        <v>0</v>
      </c>
      <c r="BE4" s="91"/>
      <c r="BF4" s="90">
        <f>COUNTIF(J4:AY4,"●")</f>
        <v>0</v>
      </c>
      <c r="BG4" s="91"/>
      <c r="BH4" s="90">
        <f>BB4*3+BD4*1</f>
        <v>0</v>
      </c>
      <c r="BI4" s="91"/>
      <c r="BJ4" s="90">
        <f>SUM(J7,P7,V7,AB7,AH7,AN7,AT7)</f>
        <v>0</v>
      </c>
      <c r="BK4" s="91"/>
      <c r="BL4" s="90">
        <f>SUM(O7,T7,Z7,AF7,AL7,AR7,AX7)</f>
        <v>0</v>
      </c>
      <c r="BM4" s="91"/>
      <c r="BN4" s="96">
        <f>BJ4-BL4</f>
        <v>0</v>
      </c>
      <c r="BO4" s="97"/>
      <c r="BP4" s="102">
        <f>IF(ISBLANK(B4),"",RANK(BS4,$BS$4:$BS$31))</f>
        <v>5</v>
      </c>
      <c r="BQ4" s="103"/>
      <c r="BR4" s="104"/>
      <c r="BS4" s="86">
        <f>BH4*10000+BN4*100+BJ4</f>
        <v>0</v>
      </c>
    </row>
    <row r="5" spans="1:71" s="23" customFormat="1" ht="10.5" customHeight="1">
      <c r="A5" s="114"/>
      <c r="B5" s="125"/>
      <c r="C5" s="200"/>
      <c r="D5" s="201"/>
      <c r="E5" s="201"/>
      <c r="F5" s="201"/>
      <c r="G5" s="201"/>
      <c r="H5" s="201"/>
      <c r="I5" s="202"/>
      <c r="J5" s="79"/>
      <c r="K5" s="80"/>
      <c r="L5" s="24"/>
      <c r="M5" s="24"/>
      <c r="N5" s="80"/>
      <c r="O5" s="81"/>
      <c r="P5" s="126"/>
      <c r="Q5" s="127"/>
      <c r="R5" s="128" t="s">
        <v>18</v>
      </c>
      <c r="S5" s="128"/>
      <c r="T5" s="127"/>
      <c r="U5" s="129"/>
      <c r="V5" s="126"/>
      <c r="W5" s="127"/>
      <c r="X5" s="128" t="s">
        <v>18</v>
      </c>
      <c r="Y5" s="128"/>
      <c r="Z5" s="127"/>
      <c r="AA5" s="129"/>
      <c r="AB5" s="126"/>
      <c r="AC5" s="127"/>
      <c r="AD5" s="128" t="s">
        <v>18</v>
      </c>
      <c r="AE5" s="128"/>
      <c r="AF5" s="127"/>
      <c r="AG5" s="129"/>
      <c r="AH5" s="126"/>
      <c r="AI5" s="127"/>
      <c r="AJ5" s="128" t="s">
        <v>18</v>
      </c>
      <c r="AK5" s="128"/>
      <c r="AL5" s="127"/>
      <c r="AM5" s="129"/>
      <c r="AN5" s="126"/>
      <c r="AO5" s="127"/>
      <c r="AP5" s="128" t="s">
        <v>18</v>
      </c>
      <c r="AQ5" s="128"/>
      <c r="AR5" s="127"/>
      <c r="AS5" s="129"/>
      <c r="AT5" s="87"/>
      <c r="AU5" s="88"/>
      <c r="AV5" s="85" t="s">
        <v>18</v>
      </c>
      <c r="AW5" s="85"/>
      <c r="AX5" s="88"/>
      <c r="AY5" s="89"/>
      <c r="AZ5" s="110"/>
      <c r="BA5" s="111"/>
      <c r="BB5" s="92"/>
      <c r="BC5" s="93"/>
      <c r="BD5" s="92"/>
      <c r="BE5" s="93"/>
      <c r="BF5" s="92"/>
      <c r="BG5" s="93"/>
      <c r="BH5" s="92"/>
      <c r="BI5" s="93"/>
      <c r="BJ5" s="92"/>
      <c r="BK5" s="93"/>
      <c r="BL5" s="92"/>
      <c r="BM5" s="93"/>
      <c r="BN5" s="98"/>
      <c r="BO5" s="99"/>
      <c r="BP5" s="102"/>
      <c r="BQ5" s="103"/>
      <c r="BR5" s="104"/>
      <c r="BS5" s="86"/>
    </row>
    <row r="6" spans="1:71" s="23" customFormat="1" ht="10.5" customHeight="1">
      <c r="A6" s="114"/>
      <c r="B6" s="125"/>
      <c r="C6" s="200"/>
      <c r="D6" s="201"/>
      <c r="E6" s="201"/>
      <c r="F6" s="201"/>
      <c r="G6" s="201"/>
      <c r="H6" s="201"/>
      <c r="I6" s="202"/>
      <c r="J6" s="79"/>
      <c r="K6" s="80"/>
      <c r="L6" s="24"/>
      <c r="M6" s="24"/>
      <c r="N6" s="80"/>
      <c r="O6" s="81"/>
      <c r="P6" s="135"/>
      <c r="Q6" s="133"/>
      <c r="R6" s="128" t="s">
        <v>19</v>
      </c>
      <c r="S6" s="128"/>
      <c r="T6" s="133"/>
      <c r="U6" s="134"/>
      <c r="V6" s="135"/>
      <c r="W6" s="133"/>
      <c r="X6" s="128" t="s">
        <v>19</v>
      </c>
      <c r="Y6" s="128"/>
      <c r="Z6" s="133"/>
      <c r="AA6" s="134"/>
      <c r="AB6" s="135"/>
      <c r="AC6" s="133"/>
      <c r="AD6" s="128" t="s">
        <v>19</v>
      </c>
      <c r="AE6" s="128"/>
      <c r="AF6" s="133"/>
      <c r="AG6" s="134"/>
      <c r="AH6" s="135"/>
      <c r="AI6" s="133"/>
      <c r="AJ6" s="128" t="s">
        <v>19</v>
      </c>
      <c r="AK6" s="128"/>
      <c r="AL6" s="133"/>
      <c r="AM6" s="134"/>
      <c r="AN6" s="135"/>
      <c r="AO6" s="133"/>
      <c r="AP6" s="128" t="s">
        <v>19</v>
      </c>
      <c r="AQ6" s="128"/>
      <c r="AR6" s="133"/>
      <c r="AS6" s="134"/>
      <c r="AT6" s="82"/>
      <c r="AU6" s="83"/>
      <c r="AV6" s="85" t="s">
        <v>19</v>
      </c>
      <c r="AW6" s="85"/>
      <c r="AX6" s="83"/>
      <c r="AY6" s="84"/>
      <c r="AZ6" s="110"/>
      <c r="BA6" s="111"/>
      <c r="BB6" s="92"/>
      <c r="BC6" s="93"/>
      <c r="BD6" s="92"/>
      <c r="BE6" s="93"/>
      <c r="BF6" s="92"/>
      <c r="BG6" s="93"/>
      <c r="BH6" s="92"/>
      <c r="BI6" s="93"/>
      <c r="BJ6" s="92"/>
      <c r="BK6" s="93"/>
      <c r="BL6" s="92"/>
      <c r="BM6" s="93"/>
      <c r="BN6" s="98"/>
      <c r="BO6" s="99"/>
      <c r="BP6" s="102"/>
      <c r="BQ6" s="103"/>
      <c r="BR6" s="104"/>
      <c r="BS6" s="86"/>
    </row>
    <row r="7" spans="1:71" s="23" customFormat="1" ht="10.5" customHeight="1">
      <c r="A7" s="114"/>
      <c r="B7" s="125"/>
      <c r="C7" s="203"/>
      <c r="D7" s="204"/>
      <c r="E7" s="204"/>
      <c r="F7" s="204"/>
      <c r="G7" s="204"/>
      <c r="H7" s="204"/>
      <c r="I7" s="205"/>
      <c r="J7" s="72"/>
      <c r="K7" s="73"/>
      <c r="L7" s="25"/>
      <c r="M7" s="25"/>
      <c r="N7" s="73"/>
      <c r="O7" s="74"/>
      <c r="P7" s="160">
        <f>IF(ISBLANK(P4),"",SUM(P5:P6))</f>
      </c>
      <c r="Q7" s="158"/>
      <c r="R7" s="157" t="s">
        <v>20</v>
      </c>
      <c r="S7" s="157"/>
      <c r="T7" s="158">
        <f>IF(ISBLANK(P4),"",SUM(T5:T6))</f>
      </c>
      <c r="U7" s="159"/>
      <c r="V7" s="160">
        <f>IF(ISBLANK(V4),"",SUM(V5:V6))</f>
      </c>
      <c r="W7" s="158"/>
      <c r="X7" s="157" t="s">
        <v>20</v>
      </c>
      <c r="Y7" s="157"/>
      <c r="Z7" s="158">
        <f>IF(ISBLANK(V4),"",SUM(Z5:Z6))</f>
      </c>
      <c r="AA7" s="159"/>
      <c r="AB7" s="160">
        <f>IF(ISBLANK(AB4),"",SUM(AB5:AB6))</f>
      </c>
      <c r="AC7" s="158"/>
      <c r="AD7" s="157" t="s">
        <v>20</v>
      </c>
      <c r="AE7" s="157"/>
      <c r="AF7" s="158">
        <f>IF(ISBLANK(AB4),"",SUM(AF5:AF6))</f>
      </c>
      <c r="AG7" s="159"/>
      <c r="AH7" s="160">
        <f>IF(ISBLANK(AH4),"",SUM(AH5:AH6))</f>
      </c>
      <c r="AI7" s="158"/>
      <c r="AJ7" s="157" t="s">
        <v>20</v>
      </c>
      <c r="AK7" s="157"/>
      <c r="AL7" s="158">
        <f>IF(ISBLANK(AH4),"",SUM(AL5:AL6))</f>
      </c>
      <c r="AM7" s="159"/>
      <c r="AN7" s="160">
        <f>IF(ISBLANK(AN4),"",SUM(AN5:AN6))</f>
      </c>
      <c r="AO7" s="158"/>
      <c r="AP7" s="157" t="s">
        <v>20</v>
      </c>
      <c r="AQ7" s="157"/>
      <c r="AR7" s="158">
        <f>IF(ISBLANK(AN4),"",SUM(AR5:AR6))</f>
      </c>
      <c r="AS7" s="159"/>
      <c r="AT7" s="75">
        <f>IF(ISBLANK(AT4),"",SUM(AT5:AT6))</f>
      </c>
      <c r="AU7" s="76"/>
      <c r="AV7" s="77" t="s">
        <v>20</v>
      </c>
      <c r="AW7" s="77"/>
      <c r="AX7" s="76">
        <f>IF(ISBLANK(AT4),"",SUM(AX5:AX6))</f>
      </c>
      <c r="AY7" s="78"/>
      <c r="AZ7" s="112"/>
      <c r="BA7" s="113"/>
      <c r="BB7" s="94"/>
      <c r="BC7" s="95"/>
      <c r="BD7" s="94"/>
      <c r="BE7" s="95"/>
      <c r="BF7" s="94"/>
      <c r="BG7" s="95"/>
      <c r="BH7" s="94"/>
      <c r="BI7" s="95"/>
      <c r="BJ7" s="94"/>
      <c r="BK7" s="95"/>
      <c r="BL7" s="94"/>
      <c r="BM7" s="95"/>
      <c r="BN7" s="100"/>
      <c r="BO7" s="101"/>
      <c r="BP7" s="102"/>
      <c r="BQ7" s="103"/>
      <c r="BR7" s="104"/>
      <c r="BS7" s="86"/>
    </row>
    <row r="8" spans="1:71" s="23" customFormat="1" ht="18" customHeight="1">
      <c r="A8" s="114">
        <f>BP8</f>
        <v>1</v>
      </c>
      <c r="B8" s="125">
        <v>2</v>
      </c>
      <c r="C8" s="197" t="s">
        <v>37</v>
      </c>
      <c r="D8" s="198"/>
      <c r="E8" s="198"/>
      <c r="F8" s="198"/>
      <c r="G8" s="198"/>
      <c r="H8" s="198"/>
      <c r="I8" s="199"/>
      <c r="J8" s="130"/>
      <c r="K8" s="131"/>
      <c r="L8" s="131"/>
      <c r="M8" s="131"/>
      <c r="N8" s="131"/>
      <c r="O8" s="132"/>
      <c r="P8" s="105"/>
      <c r="Q8" s="106"/>
      <c r="R8" s="106"/>
      <c r="S8" s="106"/>
      <c r="T8" s="106"/>
      <c r="U8" s="107"/>
      <c r="V8" s="130"/>
      <c r="W8" s="131"/>
      <c r="X8" s="131"/>
      <c r="Y8" s="131"/>
      <c r="Z8" s="131"/>
      <c r="AA8" s="132"/>
      <c r="AB8" s="105" t="s">
        <v>129</v>
      </c>
      <c r="AC8" s="106"/>
      <c r="AD8" s="106"/>
      <c r="AE8" s="106"/>
      <c r="AF8" s="106"/>
      <c r="AG8" s="107"/>
      <c r="AH8" s="105"/>
      <c r="AI8" s="106"/>
      <c r="AJ8" s="106"/>
      <c r="AK8" s="106"/>
      <c r="AL8" s="106"/>
      <c r="AM8" s="107"/>
      <c r="AN8" s="130" t="s">
        <v>129</v>
      </c>
      <c r="AO8" s="131"/>
      <c r="AP8" s="131"/>
      <c r="AQ8" s="131"/>
      <c r="AR8" s="131"/>
      <c r="AS8" s="132"/>
      <c r="AT8" s="105"/>
      <c r="AU8" s="106"/>
      <c r="AV8" s="106"/>
      <c r="AW8" s="106"/>
      <c r="AX8" s="106"/>
      <c r="AY8" s="107"/>
      <c r="AZ8" s="108">
        <f>SUM(BB8:BF11)</f>
        <v>2</v>
      </c>
      <c r="BA8" s="109"/>
      <c r="BB8" s="90">
        <f>COUNTIF(J8:AY8,"○")</f>
        <v>2</v>
      </c>
      <c r="BC8" s="91"/>
      <c r="BD8" s="90">
        <f>COUNTIF(J8:AY8,"△")</f>
        <v>0</v>
      </c>
      <c r="BE8" s="91"/>
      <c r="BF8" s="90">
        <f>COUNTIF(J8:AY8,"●")</f>
        <v>0</v>
      </c>
      <c r="BG8" s="91"/>
      <c r="BH8" s="90">
        <f>BB8*3+BD8*1</f>
        <v>6</v>
      </c>
      <c r="BI8" s="91"/>
      <c r="BJ8" s="90">
        <f>SUM(J11,P11,V11,AB11,AH11,AN11,AT11)</f>
        <v>5</v>
      </c>
      <c r="BK8" s="91"/>
      <c r="BL8" s="90">
        <f>SUM(N11,T11,Z11,AF11,AL11,AR11,AX11)</f>
        <v>0</v>
      </c>
      <c r="BM8" s="91"/>
      <c r="BN8" s="96">
        <f>BJ8-BL8</f>
        <v>5</v>
      </c>
      <c r="BO8" s="97"/>
      <c r="BP8" s="102">
        <f>IF(ISBLANK(B8),"",RANK(BS8,$BS$4:$BS$31))</f>
        <v>1</v>
      </c>
      <c r="BQ8" s="103"/>
      <c r="BR8" s="104"/>
      <c r="BS8" s="86">
        <f>BH8*10000+BN8*100+BJ8</f>
        <v>60505</v>
      </c>
    </row>
    <row r="9" spans="1:71" s="23" customFormat="1" ht="10.5" customHeight="1">
      <c r="A9" s="114"/>
      <c r="B9" s="125"/>
      <c r="C9" s="200"/>
      <c r="D9" s="201"/>
      <c r="E9" s="201"/>
      <c r="F9" s="201"/>
      <c r="G9" s="201"/>
      <c r="H9" s="201"/>
      <c r="I9" s="202"/>
      <c r="J9" s="126">
        <f>IF(ISBLANK(J8),"",T5)</f>
      </c>
      <c r="K9" s="127"/>
      <c r="L9" s="128" t="s">
        <v>18</v>
      </c>
      <c r="M9" s="128"/>
      <c r="N9" s="127">
        <f>IF(ISBLANK(J8),"",P5)</f>
      </c>
      <c r="O9" s="129"/>
      <c r="P9" s="79"/>
      <c r="Q9" s="80"/>
      <c r="R9" s="80"/>
      <c r="S9" s="80"/>
      <c r="T9" s="80"/>
      <c r="U9" s="81"/>
      <c r="V9" s="126"/>
      <c r="W9" s="127"/>
      <c r="X9" s="128" t="s">
        <v>18</v>
      </c>
      <c r="Y9" s="128"/>
      <c r="Z9" s="127"/>
      <c r="AA9" s="129"/>
      <c r="AB9" s="87">
        <v>1</v>
      </c>
      <c r="AC9" s="88"/>
      <c r="AD9" s="85" t="s">
        <v>18</v>
      </c>
      <c r="AE9" s="85"/>
      <c r="AF9" s="88">
        <v>0</v>
      </c>
      <c r="AG9" s="89"/>
      <c r="AH9" s="87"/>
      <c r="AI9" s="88"/>
      <c r="AJ9" s="85" t="s">
        <v>18</v>
      </c>
      <c r="AK9" s="85"/>
      <c r="AL9" s="88"/>
      <c r="AM9" s="89"/>
      <c r="AN9" s="126">
        <v>0</v>
      </c>
      <c r="AO9" s="127"/>
      <c r="AP9" s="128" t="s">
        <v>18</v>
      </c>
      <c r="AQ9" s="128"/>
      <c r="AR9" s="127">
        <v>0</v>
      </c>
      <c r="AS9" s="129"/>
      <c r="AT9" s="87"/>
      <c r="AU9" s="88"/>
      <c r="AV9" s="85" t="s">
        <v>18</v>
      </c>
      <c r="AW9" s="85"/>
      <c r="AX9" s="88"/>
      <c r="AY9" s="89"/>
      <c r="AZ9" s="110"/>
      <c r="BA9" s="111"/>
      <c r="BB9" s="92"/>
      <c r="BC9" s="93"/>
      <c r="BD9" s="92"/>
      <c r="BE9" s="93"/>
      <c r="BF9" s="92"/>
      <c r="BG9" s="93"/>
      <c r="BH9" s="92"/>
      <c r="BI9" s="93"/>
      <c r="BJ9" s="92"/>
      <c r="BK9" s="93"/>
      <c r="BL9" s="92"/>
      <c r="BM9" s="93"/>
      <c r="BN9" s="98"/>
      <c r="BO9" s="99"/>
      <c r="BP9" s="102"/>
      <c r="BQ9" s="103"/>
      <c r="BR9" s="104"/>
      <c r="BS9" s="86"/>
    </row>
    <row r="10" spans="1:71" s="23" customFormat="1" ht="10.5" customHeight="1">
      <c r="A10" s="114"/>
      <c r="B10" s="125"/>
      <c r="C10" s="200"/>
      <c r="D10" s="201"/>
      <c r="E10" s="201"/>
      <c r="F10" s="201"/>
      <c r="G10" s="201"/>
      <c r="H10" s="201"/>
      <c r="I10" s="202"/>
      <c r="J10" s="135">
        <f>IF(ISBLANK(J8),"",T6)</f>
      </c>
      <c r="K10" s="133"/>
      <c r="L10" s="128" t="s">
        <v>19</v>
      </c>
      <c r="M10" s="128"/>
      <c r="N10" s="133">
        <f>IF(ISBLANK(J8),"",P6)</f>
      </c>
      <c r="O10" s="134"/>
      <c r="P10" s="79"/>
      <c r="Q10" s="80"/>
      <c r="R10" s="80"/>
      <c r="S10" s="80"/>
      <c r="T10" s="80"/>
      <c r="U10" s="81"/>
      <c r="V10" s="135"/>
      <c r="W10" s="133"/>
      <c r="X10" s="128" t="s">
        <v>19</v>
      </c>
      <c r="Y10" s="128"/>
      <c r="Z10" s="133"/>
      <c r="AA10" s="134"/>
      <c r="AB10" s="82">
        <v>3</v>
      </c>
      <c r="AC10" s="83"/>
      <c r="AD10" s="85" t="s">
        <v>19</v>
      </c>
      <c r="AE10" s="85"/>
      <c r="AF10" s="83">
        <v>0</v>
      </c>
      <c r="AG10" s="84"/>
      <c r="AH10" s="82"/>
      <c r="AI10" s="83"/>
      <c r="AJ10" s="85" t="s">
        <v>19</v>
      </c>
      <c r="AK10" s="85"/>
      <c r="AL10" s="83"/>
      <c r="AM10" s="84"/>
      <c r="AN10" s="135">
        <v>1</v>
      </c>
      <c r="AO10" s="133"/>
      <c r="AP10" s="128" t="s">
        <v>19</v>
      </c>
      <c r="AQ10" s="128"/>
      <c r="AR10" s="133">
        <v>0</v>
      </c>
      <c r="AS10" s="134"/>
      <c r="AT10" s="82"/>
      <c r="AU10" s="83"/>
      <c r="AV10" s="85" t="s">
        <v>19</v>
      </c>
      <c r="AW10" s="85"/>
      <c r="AX10" s="83"/>
      <c r="AY10" s="84"/>
      <c r="AZ10" s="110"/>
      <c r="BA10" s="111"/>
      <c r="BB10" s="92"/>
      <c r="BC10" s="93"/>
      <c r="BD10" s="92"/>
      <c r="BE10" s="93"/>
      <c r="BF10" s="92"/>
      <c r="BG10" s="93"/>
      <c r="BH10" s="92"/>
      <c r="BI10" s="93"/>
      <c r="BJ10" s="92"/>
      <c r="BK10" s="93"/>
      <c r="BL10" s="92"/>
      <c r="BM10" s="93"/>
      <c r="BN10" s="98"/>
      <c r="BO10" s="99"/>
      <c r="BP10" s="102"/>
      <c r="BQ10" s="103"/>
      <c r="BR10" s="104"/>
      <c r="BS10" s="86"/>
    </row>
    <row r="11" spans="1:71" s="23" customFormat="1" ht="10.5" customHeight="1">
      <c r="A11" s="114"/>
      <c r="B11" s="125"/>
      <c r="C11" s="203"/>
      <c r="D11" s="204"/>
      <c r="E11" s="204"/>
      <c r="F11" s="204"/>
      <c r="G11" s="204"/>
      <c r="H11" s="204"/>
      <c r="I11" s="205"/>
      <c r="J11" s="160">
        <f>IF(ISBLANK(J8),"",SUM(J9:J10))</f>
      </c>
      <c r="K11" s="158"/>
      <c r="L11" s="157" t="s">
        <v>20</v>
      </c>
      <c r="M11" s="157"/>
      <c r="N11" s="158">
        <f>IF(ISBLANK(J8),"",SUM(O9:O10))</f>
      </c>
      <c r="O11" s="159"/>
      <c r="P11" s="72"/>
      <c r="Q11" s="73"/>
      <c r="R11" s="73"/>
      <c r="S11" s="73"/>
      <c r="T11" s="73"/>
      <c r="U11" s="74"/>
      <c r="V11" s="160">
        <f>IF(ISBLANK(V8),"",SUM(V9:V10))</f>
      </c>
      <c r="W11" s="158"/>
      <c r="X11" s="157" t="s">
        <v>20</v>
      </c>
      <c r="Y11" s="157"/>
      <c r="Z11" s="158">
        <f>IF(ISBLANK(V8),"",SUM(Z9:Z10))</f>
      </c>
      <c r="AA11" s="159"/>
      <c r="AB11" s="75">
        <f>IF(ISBLANK(AB8),"",SUM(AB9:AB10))</f>
        <v>4</v>
      </c>
      <c r="AC11" s="76"/>
      <c r="AD11" s="77" t="s">
        <v>20</v>
      </c>
      <c r="AE11" s="77"/>
      <c r="AF11" s="76">
        <f>IF(ISBLANK(AB8),"",SUM(AF9:AF10))</f>
        <v>0</v>
      </c>
      <c r="AG11" s="78"/>
      <c r="AH11" s="75">
        <f>IF(ISBLANK(AH8),"",SUM(AH9:AH10))</f>
      </c>
      <c r="AI11" s="76"/>
      <c r="AJ11" s="77" t="s">
        <v>20</v>
      </c>
      <c r="AK11" s="77"/>
      <c r="AL11" s="76">
        <f>IF(ISBLANK(AH8),"",SUM(AL9:AL10))</f>
      </c>
      <c r="AM11" s="78"/>
      <c r="AN11" s="160">
        <f>IF(ISBLANK(AN8),"",SUM(AN9:AN10))</f>
        <v>1</v>
      </c>
      <c r="AO11" s="158"/>
      <c r="AP11" s="157" t="s">
        <v>20</v>
      </c>
      <c r="AQ11" s="157"/>
      <c r="AR11" s="158">
        <f>IF(ISBLANK(AN8),"",SUM(AR9:AR10))</f>
        <v>0</v>
      </c>
      <c r="AS11" s="159"/>
      <c r="AT11" s="75">
        <f>IF(ISBLANK(AT8),"",SUM(AT9:AT10))</f>
      </c>
      <c r="AU11" s="76"/>
      <c r="AV11" s="77" t="s">
        <v>20</v>
      </c>
      <c r="AW11" s="77"/>
      <c r="AX11" s="76">
        <f>IF(ISBLANK(AT8),"",SUM(AX9:AX10))</f>
      </c>
      <c r="AY11" s="78"/>
      <c r="AZ11" s="112"/>
      <c r="BA11" s="113"/>
      <c r="BB11" s="94"/>
      <c r="BC11" s="95"/>
      <c r="BD11" s="94"/>
      <c r="BE11" s="95"/>
      <c r="BF11" s="94"/>
      <c r="BG11" s="95"/>
      <c r="BH11" s="94"/>
      <c r="BI11" s="95"/>
      <c r="BJ11" s="94"/>
      <c r="BK11" s="95"/>
      <c r="BL11" s="94"/>
      <c r="BM11" s="95"/>
      <c r="BN11" s="100"/>
      <c r="BO11" s="101"/>
      <c r="BP11" s="102"/>
      <c r="BQ11" s="103"/>
      <c r="BR11" s="104"/>
      <c r="BS11" s="86"/>
    </row>
    <row r="12" spans="1:71" s="23" customFormat="1" ht="18" customHeight="1">
      <c r="A12" s="114">
        <f>BP12</f>
        <v>6</v>
      </c>
      <c r="B12" s="125">
        <v>3</v>
      </c>
      <c r="C12" s="197" t="s">
        <v>38</v>
      </c>
      <c r="D12" s="198"/>
      <c r="E12" s="198"/>
      <c r="F12" s="198"/>
      <c r="G12" s="198"/>
      <c r="H12" s="198"/>
      <c r="I12" s="199"/>
      <c r="J12" s="130"/>
      <c r="K12" s="131"/>
      <c r="L12" s="131"/>
      <c r="M12" s="131"/>
      <c r="N12" s="131"/>
      <c r="O12" s="132"/>
      <c r="P12" s="130"/>
      <c r="Q12" s="131"/>
      <c r="R12" s="131"/>
      <c r="S12" s="131"/>
      <c r="T12" s="131"/>
      <c r="U12" s="132"/>
      <c r="V12" s="105"/>
      <c r="W12" s="106"/>
      <c r="X12" s="106"/>
      <c r="Y12" s="106"/>
      <c r="Z12" s="106"/>
      <c r="AA12" s="107"/>
      <c r="AB12" s="105"/>
      <c r="AC12" s="106"/>
      <c r="AD12" s="106"/>
      <c r="AE12" s="106"/>
      <c r="AF12" s="106"/>
      <c r="AG12" s="107"/>
      <c r="AH12" s="105"/>
      <c r="AI12" s="106"/>
      <c r="AJ12" s="106"/>
      <c r="AK12" s="106"/>
      <c r="AL12" s="106"/>
      <c r="AM12" s="107"/>
      <c r="AN12" s="105"/>
      <c r="AO12" s="106"/>
      <c r="AP12" s="106"/>
      <c r="AQ12" s="106"/>
      <c r="AR12" s="106"/>
      <c r="AS12" s="107"/>
      <c r="AT12" s="105" t="s">
        <v>128</v>
      </c>
      <c r="AU12" s="106"/>
      <c r="AV12" s="106"/>
      <c r="AW12" s="106"/>
      <c r="AX12" s="106"/>
      <c r="AY12" s="107"/>
      <c r="AZ12" s="108">
        <f>SUM(BB12:BF15)</f>
        <v>1</v>
      </c>
      <c r="BA12" s="109"/>
      <c r="BB12" s="90">
        <f>COUNTIF(J12:AY12,"○")</f>
        <v>0</v>
      </c>
      <c r="BC12" s="91"/>
      <c r="BD12" s="90">
        <f>COUNTIF(J12:AY12,"△")</f>
        <v>0</v>
      </c>
      <c r="BE12" s="91"/>
      <c r="BF12" s="90">
        <f>COUNTIF(J12:AY12,"●")</f>
        <v>1</v>
      </c>
      <c r="BG12" s="91"/>
      <c r="BH12" s="90">
        <f>BB12*3+BD12*1</f>
        <v>0</v>
      </c>
      <c r="BI12" s="91"/>
      <c r="BJ12" s="90">
        <f>SUM(J15,P15,V15,AB15,AH15,AN15,AT15)</f>
        <v>0</v>
      </c>
      <c r="BK12" s="91"/>
      <c r="BL12" s="90">
        <f>SUM(N15,T15,Z15,AF15,AL15,AR15,AX15)</f>
        <v>1</v>
      </c>
      <c r="BM12" s="91"/>
      <c r="BN12" s="96">
        <f>BJ12-BL12</f>
        <v>-1</v>
      </c>
      <c r="BO12" s="97"/>
      <c r="BP12" s="102">
        <f>IF(ISBLANK(B12),"",RANK(BS12,$BS$4:$BS$31))</f>
        <v>6</v>
      </c>
      <c r="BQ12" s="103"/>
      <c r="BR12" s="104"/>
      <c r="BS12" s="86">
        <f>BH12*10000+BN12*100+BJ12</f>
        <v>-100</v>
      </c>
    </row>
    <row r="13" spans="1:71" s="23" customFormat="1" ht="10.5" customHeight="1">
      <c r="A13" s="114"/>
      <c r="B13" s="125"/>
      <c r="C13" s="200"/>
      <c r="D13" s="201"/>
      <c r="E13" s="201"/>
      <c r="F13" s="201"/>
      <c r="G13" s="201"/>
      <c r="H13" s="201"/>
      <c r="I13" s="202"/>
      <c r="J13" s="126">
        <f>IF(ISBLANK(J12),"",Z5)</f>
      </c>
      <c r="K13" s="127"/>
      <c r="L13" s="128" t="s">
        <v>18</v>
      </c>
      <c r="M13" s="128"/>
      <c r="N13" s="127">
        <f>IF(ISBLANK(J12),"",V5)</f>
      </c>
      <c r="O13" s="129"/>
      <c r="P13" s="126">
        <f>IF(ISBLANK(P12),"",Z9)</f>
      </c>
      <c r="Q13" s="127"/>
      <c r="R13" s="128" t="s">
        <v>18</v>
      </c>
      <c r="S13" s="128"/>
      <c r="T13" s="127">
        <f>IF(ISBLANK(P12),"",V9)</f>
      </c>
      <c r="U13" s="129"/>
      <c r="V13" s="79"/>
      <c r="W13" s="80"/>
      <c r="X13" s="80"/>
      <c r="Y13" s="80"/>
      <c r="Z13" s="80"/>
      <c r="AA13" s="81"/>
      <c r="AB13" s="87"/>
      <c r="AC13" s="88"/>
      <c r="AD13" s="85" t="s">
        <v>18</v>
      </c>
      <c r="AE13" s="85"/>
      <c r="AF13" s="88"/>
      <c r="AG13" s="89"/>
      <c r="AH13" s="87"/>
      <c r="AI13" s="88"/>
      <c r="AJ13" s="85" t="s">
        <v>18</v>
      </c>
      <c r="AK13" s="85"/>
      <c r="AL13" s="88"/>
      <c r="AM13" s="89"/>
      <c r="AN13" s="87"/>
      <c r="AO13" s="88"/>
      <c r="AP13" s="85" t="s">
        <v>18</v>
      </c>
      <c r="AQ13" s="85"/>
      <c r="AR13" s="88"/>
      <c r="AS13" s="89"/>
      <c r="AT13" s="87">
        <v>0</v>
      </c>
      <c r="AU13" s="88"/>
      <c r="AV13" s="85" t="s">
        <v>18</v>
      </c>
      <c r="AW13" s="85"/>
      <c r="AX13" s="88">
        <v>0</v>
      </c>
      <c r="AY13" s="89"/>
      <c r="AZ13" s="110"/>
      <c r="BA13" s="111"/>
      <c r="BB13" s="92"/>
      <c r="BC13" s="93"/>
      <c r="BD13" s="92"/>
      <c r="BE13" s="93"/>
      <c r="BF13" s="92"/>
      <c r="BG13" s="93"/>
      <c r="BH13" s="92"/>
      <c r="BI13" s="93"/>
      <c r="BJ13" s="92"/>
      <c r="BK13" s="93"/>
      <c r="BL13" s="92"/>
      <c r="BM13" s="93"/>
      <c r="BN13" s="98"/>
      <c r="BO13" s="99"/>
      <c r="BP13" s="102"/>
      <c r="BQ13" s="103"/>
      <c r="BR13" s="104"/>
      <c r="BS13" s="86"/>
    </row>
    <row r="14" spans="1:71" s="23" customFormat="1" ht="10.5" customHeight="1">
      <c r="A14" s="114"/>
      <c r="B14" s="125"/>
      <c r="C14" s="200"/>
      <c r="D14" s="201"/>
      <c r="E14" s="201"/>
      <c r="F14" s="201"/>
      <c r="G14" s="201"/>
      <c r="H14" s="201"/>
      <c r="I14" s="202"/>
      <c r="J14" s="135">
        <f>IF(ISBLANK(J12),"",Z6)</f>
      </c>
      <c r="K14" s="133"/>
      <c r="L14" s="128" t="s">
        <v>19</v>
      </c>
      <c r="M14" s="128"/>
      <c r="N14" s="133">
        <f>IF(ISBLANK(J12),"",V6)</f>
      </c>
      <c r="O14" s="134"/>
      <c r="P14" s="135">
        <f>IF(ISBLANK(P12),"",Z10)</f>
      </c>
      <c r="Q14" s="133"/>
      <c r="R14" s="128" t="s">
        <v>19</v>
      </c>
      <c r="S14" s="128"/>
      <c r="T14" s="133">
        <f>IF(ISBLANK(P12),"",V10)</f>
      </c>
      <c r="U14" s="134"/>
      <c r="V14" s="79"/>
      <c r="W14" s="80"/>
      <c r="X14" s="80"/>
      <c r="Y14" s="80"/>
      <c r="Z14" s="80"/>
      <c r="AA14" s="81"/>
      <c r="AB14" s="82"/>
      <c r="AC14" s="83"/>
      <c r="AD14" s="85" t="s">
        <v>19</v>
      </c>
      <c r="AE14" s="85"/>
      <c r="AF14" s="83"/>
      <c r="AG14" s="84"/>
      <c r="AH14" s="82"/>
      <c r="AI14" s="83"/>
      <c r="AJ14" s="85" t="s">
        <v>19</v>
      </c>
      <c r="AK14" s="85"/>
      <c r="AL14" s="83"/>
      <c r="AM14" s="84"/>
      <c r="AN14" s="82"/>
      <c r="AO14" s="83"/>
      <c r="AP14" s="85" t="s">
        <v>19</v>
      </c>
      <c r="AQ14" s="85"/>
      <c r="AR14" s="83"/>
      <c r="AS14" s="84"/>
      <c r="AT14" s="82">
        <v>0</v>
      </c>
      <c r="AU14" s="83"/>
      <c r="AV14" s="85" t="s">
        <v>19</v>
      </c>
      <c r="AW14" s="85"/>
      <c r="AX14" s="83">
        <v>1</v>
      </c>
      <c r="AY14" s="84"/>
      <c r="AZ14" s="110"/>
      <c r="BA14" s="111"/>
      <c r="BB14" s="92"/>
      <c r="BC14" s="93"/>
      <c r="BD14" s="92"/>
      <c r="BE14" s="93"/>
      <c r="BF14" s="92"/>
      <c r="BG14" s="93"/>
      <c r="BH14" s="92"/>
      <c r="BI14" s="93"/>
      <c r="BJ14" s="92"/>
      <c r="BK14" s="93"/>
      <c r="BL14" s="92"/>
      <c r="BM14" s="93"/>
      <c r="BN14" s="98"/>
      <c r="BO14" s="99"/>
      <c r="BP14" s="102"/>
      <c r="BQ14" s="103"/>
      <c r="BR14" s="104"/>
      <c r="BS14" s="86"/>
    </row>
    <row r="15" spans="1:71" s="23" customFormat="1" ht="10.5" customHeight="1">
      <c r="A15" s="114"/>
      <c r="B15" s="125"/>
      <c r="C15" s="203"/>
      <c r="D15" s="204"/>
      <c r="E15" s="204"/>
      <c r="F15" s="204"/>
      <c r="G15" s="204"/>
      <c r="H15" s="204"/>
      <c r="I15" s="205"/>
      <c r="J15" s="160">
        <f>IF(ISBLANK(J12),"",SUM(J13:J14))</f>
      </c>
      <c r="K15" s="158"/>
      <c r="L15" s="157" t="s">
        <v>20</v>
      </c>
      <c r="M15" s="157"/>
      <c r="N15" s="158">
        <f>IF(ISBLANK(J12),"",SUM(N13:O14))</f>
      </c>
      <c r="O15" s="159"/>
      <c r="P15" s="160">
        <f>IF(ISBLANK(P12),"",SUM(P13:P14))</f>
      </c>
      <c r="Q15" s="158"/>
      <c r="R15" s="157" t="s">
        <v>20</v>
      </c>
      <c r="S15" s="157"/>
      <c r="T15" s="158">
        <f>IF(ISBLANK(P12),"",SUM(T13:T14))</f>
      </c>
      <c r="U15" s="159"/>
      <c r="V15" s="72"/>
      <c r="W15" s="73"/>
      <c r="X15" s="73"/>
      <c r="Y15" s="73"/>
      <c r="Z15" s="73"/>
      <c r="AA15" s="74"/>
      <c r="AB15" s="75">
        <f>IF(ISBLANK(AB12),"",SUM(AB13:AB14))</f>
      </c>
      <c r="AC15" s="76"/>
      <c r="AD15" s="77" t="s">
        <v>20</v>
      </c>
      <c r="AE15" s="77"/>
      <c r="AF15" s="76">
        <f>IF(ISBLANK(AB12),"",SUM(AF13:AF14))</f>
      </c>
      <c r="AG15" s="78"/>
      <c r="AH15" s="75">
        <f>IF(ISBLANK(AH12),"",SUM(AH13:AH14))</f>
      </c>
      <c r="AI15" s="76"/>
      <c r="AJ15" s="77" t="s">
        <v>20</v>
      </c>
      <c r="AK15" s="77"/>
      <c r="AL15" s="76">
        <f>IF(ISBLANK(AH12),"",SUM(AL13:AL14))</f>
      </c>
      <c r="AM15" s="78"/>
      <c r="AN15" s="75">
        <f>IF(ISBLANK(AN12),"",SUM(AN13:AN14))</f>
      </c>
      <c r="AO15" s="76"/>
      <c r="AP15" s="77" t="s">
        <v>20</v>
      </c>
      <c r="AQ15" s="77"/>
      <c r="AR15" s="76">
        <f>IF(ISBLANK(AN12),"",SUM(AR13:AR14))</f>
      </c>
      <c r="AS15" s="78"/>
      <c r="AT15" s="75">
        <f>IF(ISBLANK(AT12),"",SUM(AT13:AT14))</f>
        <v>0</v>
      </c>
      <c r="AU15" s="76"/>
      <c r="AV15" s="77" t="s">
        <v>20</v>
      </c>
      <c r="AW15" s="77"/>
      <c r="AX15" s="76">
        <f>IF(ISBLANK(AT12),"",SUM(AX13:AX14))</f>
        <v>1</v>
      </c>
      <c r="AY15" s="78"/>
      <c r="AZ15" s="112"/>
      <c r="BA15" s="113"/>
      <c r="BB15" s="94"/>
      <c r="BC15" s="95"/>
      <c r="BD15" s="94"/>
      <c r="BE15" s="95"/>
      <c r="BF15" s="94"/>
      <c r="BG15" s="95"/>
      <c r="BH15" s="94"/>
      <c r="BI15" s="95"/>
      <c r="BJ15" s="94"/>
      <c r="BK15" s="95"/>
      <c r="BL15" s="94"/>
      <c r="BM15" s="95"/>
      <c r="BN15" s="100"/>
      <c r="BO15" s="101"/>
      <c r="BP15" s="102"/>
      <c r="BQ15" s="103"/>
      <c r="BR15" s="104"/>
      <c r="BS15" s="86"/>
    </row>
    <row r="16" spans="1:71" s="23" customFormat="1" ht="18" customHeight="1">
      <c r="A16" s="114">
        <f>BP16</f>
        <v>4</v>
      </c>
      <c r="B16" s="125">
        <v>4</v>
      </c>
      <c r="C16" s="197" t="s">
        <v>39</v>
      </c>
      <c r="D16" s="198"/>
      <c r="E16" s="198"/>
      <c r="F16" s="198"/>
      <c r="G16" s="198"/>
      <c r="H16" s="198"/>
      <c r="I16" s="199"/>
      <c r="J16" s="105"/>
      <c r="K16" s="106"/>
      <c r="L16" s="106"/>
      <c r="M16" s="106"/>
      <c r="N16" s="106"/>
      <c r="O16" s="107"/>
      <c r="P16" s="105" t="s">
        <v>128</v>
      </c>
      <c r="Q16" s="106"/>
      <c r="R16" s="106"/>
      <c r="S16" s="106"/>
      <c r="T16" s="106"/>
      <c r="U16" s="107"/>
      <c r="V16" s="105"/>
      <c r="W16" s="106"/>
      <c r="X16" s="106"/>
      <c r="Y16" s="106"/>
      <c r="Z16" s="106"/>
      <c r="AA16" s="107"/>
      <c r="AB16" s="105"/>
      <c r="AC16" s="106"/>
      <c r="AD16" s="106"/>
      <c r="AE16" s="106"/>
      <c r="AF16" s="106"/>
      <c r="AG16" s="107"/>
      <c r="AH16" s="105"/>
      <c r="AI16" s="106"/>
      <c r="AJ16" s="106"/>
      <c r="AK16" s="106"/>
      <c r="AL16" s="106"/>
      <c r="AM16" s="107"/>
      <c r="AN16" s="105"/>
      <c r="AO16" s="106"/>
      <c r="AP16" s="106"/>
      <c r="AQ16" s="106"/>
      <c r="AR16" s="106"/>
      <c r="AS16" s="107"/>
      <c r="AT16" s="105" t="s">
        <v>130</v>
      </c>
      <c r="AU16" s="106"/>
      <c r="AV16" s="106"/>
      <c r="AW16" s="106"/>
      <c r="AX16" s="106"/>
      <c r="AY16" s="107"/>
      <c r="AZ16" s="108">
        <f>SUM(BB16:BF19)</f>
        <v>2</v>
      </c>
      <c r="BA16" s="109"/>
      <c r="BB16" s="90">
        <f>COUNTIF(J16:AY16,"○")</f>
        <v>0</v>
      </c>
      <c r="BC16" s="91"/>
      <c r="BD16" s="90">
        <f>COUNTIF(J16:AY16,"△")</f>
        <v>1</v>
      </c>
      <c r="BE16" s="91"/>
      <c r="BF16" s="90">
        <f>COUNTIF(J16:AY16,"●")</f>
        <v>1</v>
      </c>
      <c r="BG16" s="91"/>
      <c r="BH16" s="90">
        <f>BB16*3+BD16*1</f>
        <v>1</v>
      </c>
      <c r="BI16" s="91"/>
      <c r="BJ16" s="90">
        <f>SUM(J19,P19,V19,AB19,AH19,AN19,AT19)</f>
        <v>2</v>
      </c>
      <c r="BK16" s="91"/>
      <c r="BL16" s="90">
        <f>SUM(N19,T19,Z19,AF19,AL19,AR19,AX19)</f>
        <v>6</v>
      </c>
      <c r="BM16" s="91"/>
      <c r="BN16" s="96">
        <f>BJ16-BL16</f>
        <v>-4</v>
      </c>
      <c r="BO16" s="97"/>
      <c r="BP16" s="102">
        <f>IF(ISBLANK(B16),"",RANK(BS16,$BS$4:$BS$31))</f>
        <v>4</v>
      </c>
      <c r="BQ16" s="103"/>
      <c r="BR16" s="104"/>
      <c r="BS16" s="86">
        <f>BH16*10000+BN16*100+BJ16</f>
        <v>9602</v>
      </c>
    </row>
    <row r="17" spans="1:71" s="23" customFormat="1" ht="10.5" customHeight="1">
      <c r="A17" s="114"/>
      <c r="B17" s="125"/>
      <c r="C17" s="200"/>
      <c r="D17" s="201"/>
      <c r="E17" s="201"/>
      <c r="F17" s="201"/>
      <c r="G17" s="201"/>
      <c r="H17" s="201"/>
      <c r="I17" s="202"/>
      <c r="J17" s="87">
        <f>IF(ISBLANK(J16),"",AF5)</f>
      </c>
      <c r="K17" s="88"/>
      <c r="L17" s="85" t="s">
        <v>18</v>
      </c>
      <c r="M17" s="85"/>
      <c r="N17" s="88">
        <f>IF(ISBLANK(J16),"",AB5)</f>
      </c>
      <c r="O17" s="89"/>
      <c r="P17" s="87">
        <f>IF(ISBLANK(P16),"",AF9)</f>
        <v>0</v>
      </c>
      <c r="Q17" s="88"/>
      <c r="R17" s="85" t="s">
        <v>18</v>
      </c>
      <c r="S17" s="85"/>
      <c r="T17" s="88">
        <f>IF(ISBLANK(P16),"",AB9)</f>
        <v>1</v>
      </c>
      <c r="U17" s="89"/>
      <c r="V17" s="87">
        <f>IF(ISBLANK(V16),"",AF13)</f>
      </c>
      <c r="W17" s="88"/>
      <c r="X17" s="85" t="s">
        <v>18</v>
      </c>
      <c r="Y17" s="85"/>
      <c r="Z17" s="88">
        <f>IF(ISBLANK(V16),"",AB13)</f>
      </c>
      <c r="AA17" s="89"/>
      <c r="AB17" s="79"/>
      <c r="AC17" s="80"/>
      <c r="AD17" s="80"/>
      <c r="AE17" s="80"/>
      <c r="AF17" s="80"/>
      <c r="AG17" s="81"/>
      <c r="AH17" s="87"/>
      <c r="AI17" s="88"/>
      <c r="AJ17" s="85" t="s">
        <v>18</v>
      </c>
      <c r="AK17" s="85"/>
      <c r="AL17" s="88"/>
      <c r="AM17" s="89"/>
      <c r="AN17" s="87"/>
      <c r="AO17" s="88"/>
      <c r="AP17" s="85" t="s">
        <v>18</v>
      </c>
      <c r="AQ17" s="85"/>
      <c r="AR17" s="88"/>
      <c r="AS17" s="89"/>
      <c r="AT17" s="87">
        <v>1</v>
      </c>
      <c r="AU17" s="88"/>
      <c r="AV17" s="85" t="s">
        <v>18</v>
      </c>
      <c r="AW17" s="85"/>
      <c r="AX17" s="88">
        <v>1</v>
      </c>
      <c r="AY17" s="89"/>
      <c r="AZ17" s="110"/>
      <c r="BA17" s="111"/>
      <c r="BB17" s="92"/>
      <c r="BC17" s="93"/>
      <c r="BD17" s="92"/>
      <c r="BE17" s="93"/>
      <c r="BF17" s="92"/>
      <c r="BG17" s="93"/>
      <c r="BH17" s="92"/>
      <c r="BI17" s="93"/>
      <c r="BJ17" s="92"/>
      <c r="BK17" s="93"/>
      <c r="BL17" s="92"/>
      <c r="BM17" s="93"/>
      <c r="BN17" s="98"/>
      <c r="BO17" s="99"/>
      <c r="BP17" s="102"/>
      <c r="BQ17" s="103"/>
      <c r="BR17" s="104"/>
      <c r="BS17" s="86"/>
    </row>
    <row r="18" spans="1:71" s="23" customFormat="1" ht="10.5" customHeight="1">
      <c r="A18" s="114"/>
      <c r="B18" s="125"/>
      <c r="C18" s="200"/>
      <c r="D18" s="201"/>
      <c r="E18" s="201"/>
      <c r="F18" s="201"/>
      <c r="G18" s="201"/>
      <c r="H18" s="201"/>
      <c r="I18" s="202"/>
      <c r="J18" s="82">
        <f>IF(ISBLANK(J16),"",AF6)</f>
      </c>
      <c r="K18" s="83"/>
      <c r="L18" s="85" t="s">
        <v>19</v>
      </c>
      <c r="M18" s="85"/>
      <c r="N18" s="83">
        <f>IF(ISBLANK(J16),"",AB6)</f>
      </c>
      <c r="O18" s="84"/>
      <c r="P18" s="82">
        <f>IF(ISBLANK(P16),"",AF10)</f>
        <v>0</v>
      </c>
      <c r="Q18" s="83"/>
      <c r="R18" s="85" t="s">
        <v>19</v>
      </c>
      <c r="S18" s="85"/>
      <c r="T18" s="83">
        <f>IF(ISBLANK(P16),"",AB10)</f>
        <v>3</v>
      </c>
      <c r="U18" s="84"/>
      <c r="V18" s="82">
        <f>IF(ISBLANK(V16),"",AF14)</f>
      </c>
      <c r="W18" s="83"/>
      <c r="X18" s="85" t="s">
        <v>19</v>
      </c>
      <c r="Y18" s="85"/>
      <c r="Z18" s="83">
        <f>IF(ISBLANK(V16),"",AB14)</f>
      </c>
      <c r="AA18" s="84"/>
      <c r="AB18" s="79"/>
      <c r="AC18" s="80"/>
      <c r="AD18" s="80"/>
      <c r="AE18" s="80"/>
      <c r="AF18" s="80"/>
      <c r="AG18" s="81"/>
      <c r="AH18" s="82"/>
      <c r="AI18" s="83"/>
      <c r="AJ18" s="85" t="s">
        <v>19</v>
      </c>
      <c r="AK18" s="85"/>
      <c r="AL18" s="83"/>
      <c r="AM18" s="84"/>
      <c r="AN18" s="82"/>
      <c r="AO18" s="83"/>
      <c r="AP18" s="85" t="s">
        <v>19</v>
      </c>
      <c r="AQ18" s="85"/>
      <c r="AR18" s="83"/>
      <c r="AS18" s="84"/>
      <c r="AT18" s="82">
        <v>1</v>
      </c>
      <c r="AU18" s="83"/>
      <c r="AV18" s="85" t="s">
        <v>19</v>
      </c>
      <c r="AW18" s="85"/>
      <c r="AX18" s="83">
        <v>1</v>
      </c>
      <c r="AY18" s="84"/>
      <c r="AZ18" s="110"/>
      <c r="BA18" s="111"/>
      <c r="BB18" s="92"/>
      <c r="BC18" s="93"/>
      <c r="BD18" s="92"/>
      <c r="BE18" s="93"/>
      <c r="BF18" s="92"/>
      <c r="BG18" s="93"/>
      <c r="BH18" s="92"/>
      <c r="BI18" s="93"/>
      <c r="BJ18" s="92"/>
      <c r="BK18" s="93"/>
      <c r="BL18" s="92"/>
      <c r="BM18" s="93"/>
      <c r="BN18" s="98"/>
      <c r="BO18" s="99"/>
      <c r="BP18" s="102"/>
      <c r="BQ18" s="103"/>
      <c r="BR18" s="104"/>
      <c r="BS18" s="86"/>
    </row>
    <row r="19" spans="1:71" s="23" customFormat="1" ht="10.5" customHeight="1">
      <c r="A19" s="114"/>
      <c r="B19" s="125"/>
      <c r="C19" s="203"/>
      <c r="D19" s="204"/>
      <c r="E19" s="204"/>
      <c r="F19" s="204"/>
      <c r="G19" s="204"/>
      <c r="H19" s="204"/>
      <c r="I19" s="205"/>
      <c r="J19" s="75">
        <f>IF(ISBLANK(J16),"",SUM(J17:J18))</f>
      </c>
      <c r="K19" s="76"/>
      <c r="L19" s="77" t="s">
        <v>20</v>
      </c>
      <c r="M19" s="77"/>
      <c r="N19" s="76">
        <f>IF(ISBLANK(J16),"",SUM(N17:O18))</f>
      </c>
      <c r="O19" s="78"/>
      <c r="P19" s="75">
        <f>IF(ISBLANK(P16),"",SUM(P17:P18))</f>
        <v>0</v>
      </c>
      <c r="Q19" s="76"/>
      <c r="R19" s="77" t="s">
        <v>20</v>
      </c>
      <c r="S19" s="77"/>
      <c r="T19" s="76">
        <f>IF(ISBLANK(P16),"",SUM(T17:T18))</f>
        <v>4</v>
      </c>
      <c r="U19" s="78"/>
      <c r="V19" s="75">
        <f>IF(ISBLANK(V16),"",SUM(V17:V18))</f>
      </c>
      <c r="W19" s="76"/>
      <c r="X19" s="77" t="s">
        <v>20</v>
      </c>
      <c r="Y19" s="77"/>
      <c r="Z19" s="76">
        <f>IF(ISBLANK(V16),"",SUM(Z17:Z18))</f>
      </c>
      <c r="AA19" s="78"/>
      <c r="AB19" s="72"/>
      <c r="AC19" s="73"/>
      <c r="AD19" s="73"/>
      <c r="AE19" s="73"/>
      <c r="AF19" s="73"/>
      <c r="AG19" s="74"/>
      <c r="AH19" s="75">
        <f>IF(ISBLANK(AH16),"",SUM(AH17:AH18))</f>
      </c>
      <c r="AI19" s="76"/>
      <c r="AJ19" s="77" t="s">
        <v>20</v>
      </c>
      <c r="AK19" s="77"/>
      <c r="AL19" s="76">
        <f>IF(ISBLANK(AH16),"",SUM(AL17:AL18))</f>
      </c>
      <c r="AM19" s="78"/>
      <c r="AN19" s="75">
        <f>IF(ISBLANK(AN16),"",SUM(AN17:AN18))</f>
      </c>
      <c r="AO19" s="76"/>
      <c r="AP19" s="77" t="s">
        <v>20</v>
      </c>
      <c r="AQ19" s="77"/>
      <c r="AR19" s="76">
        <f>IF(ISBLANK(AN16),"",SUM(AR17:AR18))</f>
      </c>
      <c r="AS19" s="78"/>
      <c r="AT19" s="75">
        <f>IF(ISBLANK(AT16),"",SUM(AT17:AT18))</f>
        <v>2</v>
      </c>
      <c r="AU19" s="76"/>
      <c r="AV19" s="77" t="s">
        <v>20</v>
      </c>
      <c r="AW19" s="77"/>
      <c r="AX19" s="76">
        <f>IF(ISBLANK(AT16),"",SUM(AX17:AX18))</f>
        <v>2</v>
      </c>
      <c r="AY19" s="78"/>
      <c r="AZ19" s="112"/>
      <c r="BA19" s="113"/>
      <c r="BB19" s="94"/>
      <c r="BC19" s="95"/>
      <c r="BD19" s="94"/>
      <c r="BE19" s="95"/>
      <c r="BF19" s="94"/>
      <c r="BG19" s="95"/>
      <c r="BH19" s="94"/>
      <c r="BI19" s="95"/>
      <c r="BJ19" s="94"/>
      <c r="BK19" s="95"/>
      <c r="BL19" s="94"/>
      <c r="BM19" s="95"/>
      <c r="BN19" s="100"/>
      <c r="BO19" s="101"/>
      <c r="BP19" s="102"/>
      <c r="BQ19" s="103"/>
      <c r="BR19" s="104"/>
      <c r="BS19" s="86"/>
    </row>
    <row r="20" spans="1:71" s="23" customFormat="1" ht="18" customHeight="1">
      <c r="A20" s="114">
        <f>BP20</f>
        <v>3</v>
      </c>
      <c r="B20" s="125">
        <v>5</v>
      </c>
      <c r="C20" s="197" t="s">
        <v>40</v>
      </c>
      <c r="D20" s="198"/>
      <c r="E20" s="198"/>
      <c r="F20" s="198"/>
      <c r="G20" s="198"/>
      <c r="H20" s="198"/>
      <c r="I20" s="199"/>
      <c r="J20" s="105"/>
      <c r="K20" s="106"/>
      <c r="L20" s="106"/>
      <c r="M20" s="106"/>
      <c r="N20" s="106"/>
      <c r="O20" s="107"/>
      <c r="P20" s="105"/>
      <c r="Q20" s="106"/>
      <c r="R20" s="106"/>
      <c r="S20" s="106"/>
      <c r="T20" s="106"/>
      <c r="U20" s="107"/>
      <c r="V20" s="105"/>
      <c r="W20" s="106"/>
      <c r="X20" s="106"/>
      <c r="Y20" s="106"/>
      <c r="Z20" s="106"/>
      <c r="AA20" s="107"/>
      <c r="AB20" s="105"/>
      <c r="AC20" s="106"/>
      <c r="AD20" s="106"/>
      <c r="AE20" s="106"/>
      <c r="AF20" s="106"/>
      <c r="AG20" s="107"/>
      <c r="AH20" s="105"/>
      <c r="AI20" s="106"/>
      <c r="AJ20" s="106"/>
      <c r="AK20" s="106"/>
      <c r="AL20" s="106"/>
      <c r="AM20" s="107"/>
      <c r="AN20" s="105" t="s">
        <v>129</v>
      </c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8">
        <f>SUM(BB20:BF23)</f>
        <v>1</v>
      </c>
      <c r="BA20" s="109"/>
      <c r="BB20" s="90">
        <f>COUNTIF(J20:AY20,"○")</f>
        <v>1</v>
      </c>
      <c r="BC20" s="91"/>
      <c r="BD20" s="90">
        <f>COUNTIF(J20:AY20,"△")</f>
        <v>0</v>
      </c>
      <c r="BE20" s="91"/>
      <c r="BF20" s="90">
        <f>COUNTIF(J20:AY20,"●")</f>
        <v>0</v>
      </c>
      <c r="BG20" s="91"/>
      <c r="BH20" s="90">
        <f>BB20*3+BD20*1</f>
        <v>3</v>
      </c>
      <c r="BI20" s="91"/>
      <c r="BJ20" s="90">
        <f>SUM(J23,P23,V23,AB23,AH23,AN23,AT23)</f>
        <v>3</v>
      </c>
      <c r="BK20" s="91"/>
      <c r="BL20" s="90">
        <f>SUM(N23,T23,Z23,AF23,AL23,AR23,AX23)</f>
        <v>1</v>
      </c>
      <c r="BM20" s="91"/>
      <c r="BN20" s="96">
        <f>BJ20-BL20</f>
        <v>2</v>
      </c>
      <c r="BO20" s="97"/>
      <c r="BP20" s="102">
        <f>IF(ISBLANK(B20),"",RANK(BS20,$BS$4:$BS$31))</f>
        <v>3</v>
      </c>
      <c r="BQ20" s="103"/>
      <c r="BR20" s="104"/>
      <c r="BS20" s="86">
        <f>BH20*10000+BN20*100+BJ20</f>
        <v>30203</v>
      </c>
    </row>
    <row r="21" spans="1:71" s="23" customFormat="1" ht="10.5" customHeight="1">
      <c r="A21" s="114"/>
      <c r="B21" s="125"/>
      <c r="C21" s="200"/>
      <c r="D21" s="201"/>
      <c r="E21" s="201"/>
      <c r="F21" s="201"/>
      <c r="G21" s="201"/>
      <c r="H21" s="201"/>
      <c r="I21" s="202"/>
      <c r="J21" s="87">
        <f>IF(ISBLANK(J20),"",AL5)</f>
      </c>
      <c r="K21" s="88"/>
      <c r="L21" s="85" t="s">
        <v>18</v>
      </c>
      <c r="M21" s="85"/>
      <c r="N21" s="88">
        <f>IF(ISBLANK(J20),"",AH5)</f>
      </c>
      <c r="O21" s="89"/>
      <c r="P21" s="87">
        <f>IF(ISBLANK(P20),"",AL9)</f>
      </c>
      <c r="Q21" s="88"/>
      <c r="R21" s="85" t="s">
        <v>18</v>
      </c>
      <c r="S21" s="85"/>
      <c r="T21" s="88">
        <f>IF(ISBLANK(P20),"",AH9)</f>
      </c>
      <c r="U21" s="89"/>
      <c r="V21" s="87">
        <f>IF(ISBLANK(V20),"",AL13)</f>
      </c>
      <c r="W21" s="88"/>
      <c r="X21" s="85" t="s">
        <v>18</v>
      </c>
      <c r="Y21" s="85"/>
      <c r="Z21" s="88">
        <f>IF(ISBLANK(V20),"",AH13)</f>
      </c>
      <c r="AA21" s="89"/>
      <c r="AB21" s="87">
        <f>IF(ISBLANK(AB20),"",AL17)</f>
      </c>
      <c r="AC21" s="88"/>
      <c r="AD21" s="85" t="s">
        <v>18</v>
      </c>
      <c r="AE21" s="85"/>
      <c r="AF21" s="88">
        <f>IF(ISBLANK(AB20),"",AH17)</f>
      </c>
      <c r="AG21" s="89"/>
      <c r="AH21" s="79"/>
      <c r="AI21" s="80"/>
      <c r="AJ21" s="80"/>
      <c r="AK21" s="80"/>
      <c r="AL21" s="80"/>
      <c r="AM21" s="81"/>
      <c r="AN21" s="87">
        <v>0</v>
      </c>
      <c r="AO21" s="88"/>
      <c r="AP21" s="85" t="s">
        <v>18</v>
      </c>
      <c r="AQ21" s="85"/>
      <c r="AR21" s="88">
        <v>0</v>
      </c>
      <c r="AS21" s="89"/>
      <c r="AT21" s="87"/>
      <c r="AU21" s="88"/>
      <c r="AV21" s="85" t="s">
        <v>18</v>
      </c>
      <c r="AW21" s="85"/>
      <c r="AX21" s="88"/>
      <c r="AY21" s="89"/>
      <c r="AZ21" s="110"/>
      <c r="BA21" s="111"/>
      <c r="BB21" s="92"/>
      <c r="BC21" s="93"/>
      <c r="BD21" s="92"/>
      <c r="BE21" s="93"/>
      <c r="BF21" s="92"/>
      <c r="BG21" s="93"/>
      <c r="BH21" s="92"/>
      <c r="BI21" s="93"/>
      <c r="BJ21" s="92"/>
      <c r="BK21" s="93"/>
      <c r="BL21" s="92"/>
      <c r="BM21" s="93"/>
      <c r="BN21" s="98"/>
      <c r="BO21" s="99"/>
      <c r="BP21" s="102"/>
      <c r="BQ21" s="103"/>
      <c r="BR21" s="104"/>
      <c r="BS21" s="86"/>
    </row>
    <row r="22" spans="1:71" s="23" customFormat="1" ht="10.5" customHeight="1">
      <c r="A22" s="114"/>
      <c r="B22" s="125"/>
      <c r="C22" s="200"/>
      <c r="D22" s="201"/>
      <c r="E22" s="201"/>
      <c r="F22" s="201"/>
      <c r="G22" s="201"/>
      <c r="H22" s="201"/>
      <c r="I22" s="202"/>
      <c r="J22" s="82">
        <f>IF(ISBLANK(J20),"",AL6)</f>
      </c>
      <c r="K22" s="83"/>
      <c r="L22" s="85" t="s">
        <v>19</v>
      </c>
      <c r="M22" s="85"/>
      <c r="N22" s="83">
        <f>IF(ISBLANK(J20),"",AH6)</f>
      </c>
      <c r="O22" s="84"/>
      <c r="P22" s="82">
        <f>IF(ISBLANK(P20),"",AL10)</f>
      </c>
      <c r="Q22" s="83"/>
      <c r="R22" s="85" t="s">
        <v>19</v>
      </c>
      <c r="S22" s="85"/>
      <c r="T22" s="83">
        <f>IF(ISBLANK(P20),"",AH10)</f>
      </c>
      <c r="U22" s="84"/>
      <c r="V22" s="82">
        <f>IF(ISBLANK(V20),"",AL14)</f>
      </c>
      <c r="W22" s="83"/>
      <c r="X22" s="85" t="s">
        <v>19</v>
      </c>
      <c r="Y22" s="85"/>
      <c r="Z22" s="83">
        <f>IF(ISBLANK(V20),"",AH14)</f>
      </c>
      <c r="AA22" s="84"/>
      <c r="AB22" s="82">
        <f>IF(ISBLANK(AB20),"",AL18)</f>
      </c>
      <c r="AC22" s="83"/>
      <c r="AD22" s="85" t="s">
        <v>19</v>
      </c>
      <c r="AE22" s="85"/>
      <c r="AF22" s="83">
        <f>IF(ISBLANK(AB20),"",AH18)</f>
      </c>
      <c r="AG22" s="84"/>
      <c r="AH22" s="79"/>
      <c r="AI22" s="80"/>
      <c r="AJ22" s="80"/>
      <c r="AK22" s="80"/>
      <c r="AL22" s="80"/>
      <c r="AM22" s="81"/>
      <c r="AN22" s="82">
        <v>3</v>
      </c>
      <c r="AO22" s="83"/>
      <c r="AP22" s="85" t="s">
        <v>19</v>
      </c>
      <c r="AQ22" s="85"/>
      <c r="AR22" s="83">
        <v>1</v>
      </c>
      <c r="AS22" s="84"/>
      <c r="AT22" s="82"/>
      <c r="AU22" s="83"/>
      <c r="AV22" s="85" t="s">
        <v>19</v>
      </c>
      <c r="AW22" s="85"/>
      <c r="AX22" s="83"/>
      <c r="AY22" s="84"/>
      <c r="AZ22" s="110"/>
      <c r="BA22" s="111"/>
      <c r="BB22" s="92"/>
      <c r="BC22" s="93"/>
      <c r="BD22" s="92"/>
      <c r="BE22" s="93"/>
      <c r="BF22" s="92"/>
      <c r="BG22" s="93"/>
      <c r="BH22" s="92"/>
      <c r="BI22" s="93"/>
      <c r="BJ22" s="92"/>
      <c r="BK22" s="93"/>
      <c r="BL22" s="92"/>
      <c r="BM22" s="93"/>
      <c r="BN22" s="98"/>
      <c r="BO22" s="99"/>
      <c r="BP22" s="102"/>
      <c r="BQ22" s="103"/>
      <c r="BR22" s="104"/>
      <c r="BS22" s="86"/>
    </row>
    <row r="23" spans="1:71" s="23" customFormat="1" ht="10.5" customHeight="1">
      <c r="A23" s="114"/>
      <c r="B23" s="125"/>
      <c r="C23" s="203"/>
      <c r="D23" s="204"/>
      <c r="E23" s="204"/>
      <c r="F23" s="204"/>
      <c r="G23" s="204"/>
      <c r="H23" s="204"/>
      <c r="I23" s="205"/>
      <c r="J23" s="75">
        <f>IF(ISBLANK(J20),"",SUM(J21:J22))</f>
      </c>
      <c r="K23" s="76"/>
      <c r="L23" s="77" t="s">
        <v>20</v>
      </c>
      <c r="M23" s="77"/>
      <c r="N23" s="76">
        <f>IF(ISBLANK(J20),"",SUM(N21:O22))</f>
      </c>
      <c r="O23" s="78"/>
      <c r="P23" s="75">
        <f>IF(ISBLANK(P20),"",SUM(P21:P22))</f>
      </c>
      <c r="Q23" s="76"/>
      <c r="R23" s="77" t="s">
        <v>20</v>
      </c>
      <c r="S23" s="77"/>
      <c r="T23" s="76">
        <f>IF(ISBLANK(P20),"",SUM(T21:T22))</f>
      </c>
      <c r="U23" s="78"/>
      <c r="V23" s="75">
        <f>IF(ISBLANK(V20),"",SUM(V21:V22))</f>
      </c>
      <c r="W23" s="76"/>
      <c r="X23" s="77" t="s">
        <v>20</v>
      </c>
      <c r="Y23" s="77"/>
      <c r="Z23" s="76">
        <f>IF(ISBLANK(V20),"",SUM(Z21:Z22))</f>
      </c>
      <c r="AA23" s="78"/>
      <c r="AB23" s="75">
        <f>IF(ISBLANK(AB20),"",SUM(AB21:AB22))</f>
      </c>
      <c r="AC23" s="76"/>
      <c r="AD23" s="77" t="s">
        <v>20</v>
      </c>
      <c r="AE23" s="77"/>
      <c r="AF23" s="76">
        <f>IF(ISBLANK(AB20),"",SUM(AF21:AF22))</f>
      </c>
      <c r="AG23" s="78"/>
      <c r="AH23" s="72"/>
      <c r="AI23" s="73"/>
      <c r="AJ23" s="73"/>
      <c r="AK23" s="73"/>
      <c r="AL23" s="73"/>
      <c r="AM23" s="74"/>
      <c r="AN23" s="75">
        <f>IF(ISBLANK(AN20),"",SUM(AN21:AN22))</f>
        <v>3</v>
      </c>
      <c r="AO23" s="76"/>
      <c r="AP23" s="77" t="s">
        <v>20</v>
      </c>
      <c r="AQ23" s="77"/>
      <c r="AR23" s="76">
        <f>IF(ISBLANK(AN20),"",SUM(AR21:AR22))</f>
        <v>1</v>
      </c>
      <c r="AS23" s="78"/>
      <c r="AT23" s="75">
        <f>IF(ISBLANK(AT20),"",SUM(AT21:AT22))</f>
      </c>
      <c r="AU23" s="76"/>
      <c r="AV23" s="77" t="s">
        <v>20</v>
      </c>
      <c r="AW23" s="77"/>
      <c r="AX23" s="76">
        <f>IF(ISBLANK(AT20),"",SUM(AX21:AX22))</f>
      </c>
      <c r="AY23" s="78"/>
      <c r="AZ23" s="112"/>
      <c r="BA23" s="113"/>
      <c r="BB23" s="94"/>
      <c r="BC23" s="95"/>
      <c r="BD23" s="94"/>
      <c r="BE23" s="95"/>
      <c r="BF23" s="94"/>
      <c r="BG23" s="95"/>
      <c r="BH23" s="94"/>
      <c r="BI23" s="95"/>
      <c r="BJ23" s="94"/>
      <c r="BK23" s="95"/>
      <c r="BL23" s="94"/>
      <c r="BM23" s="95"/>
      <c r="BN23" s="100"/>
      <c r="BO23" s="101"/>
      <c r="BP23" s="102"/>
      <c r="BQ23" s="103"/>
      <c r="BR23" s="104"/>
      <c r="BS23" s="86"/>
    </row>
    <row r="24" spans="1:71" s="23" customFormat="1" ht="18" customHeight="1">
      <c r="A24" s="114">
        <f>BP24</f>
        <v>7</v>
      </c>
      <c r="B24" s="115">
        <v>6</v>
      </c>
      <c r="C24" s="197" t="s">
        <v>41</v>
      </c>
      <c r="D24" s="198"/>
      <c r="E24" s="198"/>
      <c r="F24" s="198"/>
      <c r="G24" s="198"/>
      <c r="H24" s="198"/>
      <c r="I24" s="199"/>
      <c r="J24" s="105"/>
      <c r="K24" s="106"/>
      <c r="L24" s="106"/>
      <c r="M24" s="106"/>
      <c r="N24" s="106"/>
      <c r="O24" s="107"/>
      <c r="P24" s="105" t="s">
        <v>178</v>
      </c>
      <c r="Q24" s="106"/>
      <c r="R24" s="106"/>
      <c r="S24" s="106"/>
      <c r="T24" s="106"/>
      <c r="U24" s="107"/>
      <c r="V24" s="105"/>
      <c r="W24" s="106"/>
      <c r="X24" s="106"/>
      <c r="Y24" s="106"/>
      <c r="Z24" s="106"/>
      <c r="AA24" s="107"/>
      <c r="AB24" s="105"/>
      <c r="AC24" s="106"/>
      <c r="AD24" s="106"/>
      <c r="AE24" s="106"/>
      <c r="AF24" s="106"/>
      <c r="AG24" s="107"/>
      <c r="AH24" s="105" t="s">
        <v>128</v>
      </c>
      <c r="AI24" s="106"/>
      <c r="AJ24" s="106"/>
      <c r="AK24" s="106"/>
      <c r="AL24" s="106"/>
      <c r="AM24" s="107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8">
        <f>SUM(BB24:BF27)</f>
        <v>2</v>
      </c>
      <c r="BA24" s="109"/>
      <c r="BB24" s="90">
        <f>COUNTIF(J24:AY24,"○")</f>
        <v>0</v>
      </c>
      <c r="BC24" s="91"/>
      <c r="BD24" s="90">
        <f>COUNTIF(J24:AY24,"△")</f>
        <v>0</v>
      </c>
      <c r="BE24" s="91"/>
      <c r="BF24" s="90">
        <f>COUNTIF(J24:AY24,"●")</f>
        <v>2</v>
      </c>
      <c r="BG24" s="91"/>
      <c r="BH24" s="90">
        <f>BB24*3+BD24*1</f>
        <v>0</v>
      </c>
      <c r="BI24" s="91"/>
      <c r="BJ24" s="90">
        <f>SUM(J27,P27,V27,AB27,AH27,AN27,AT27)</f>
        <v>1</v>
      </c>
      <c r="BK24" s="91"/>
      <c r="BL24" s="90">
        <f>SUM(N27,T27,Z27,AF27,AL27,AR27,AX27)</f>
        <v>4</v>
      </c>
      <c r="BM24" s="91"/>
      <c r="BN24" s="96">
        <f>BJ24-BL24</f>
        <v>-3</v>
      </c>
      <c r="BO24" s="97"/>
      <c r="BP24" s="102">
        <f>IF(ISBLANK(B24),"",RANK(BS24,$BS$4:$BS$31))</f>
        <v>7</v>
      </c>
      <c r="BQ24" s="103"/>
      <c r="BR24" s="104"/>
      <c r="BS24" s="86">
        <f>BH24*10000+BN24*100+BJ24</f>
        <v>-299</v>
      </c>
    </row>
    <row r="25" spans="1:71" s="23" customFormat="1" ht="10.5" customHeight="1">
      <c r="A25" s="114"/>
      <c r="B25" s="115"/>
      <c r="C25" s="200"/>
      <c r="D25" s="201"/>
      <c r="E25" s="201"/>
      <c r="F25" s="201"/>
      <c r="G25" s="201"/>
      <c r="H25" s="201"/>
      <c r="I25" s="202"/>
      <c r="J25" s="87">
        <f>IF(ISBLANK(J24),"",AR5)</f>
      </c>
      <c r="K25" s="88"/>
      <c r="L25" s="7"/>
      <c r="M25" s="7" t="s">
        <v>18</v>
      </c>
      <c r="N25" s="88">
        <f>IF(ISBLANK(J24),"",AN5)</f>
      </c>
      <c r="O25" s="89"/>
      <c r="P25" s="87">
        <f>IF(ISBLANK(P24),"",AR9)</f>
        <v>0</v>
      </c>
      <c r="Q25" s="88"/>
      <c r="R25" s="85" t="s">
        <v>18</v>
      </c>
      <c r="S25" s="85"/>
      <c r="T25" s="88">
        <f>IF(ISBLANK(P24),"",AN9)</f>
        <v>0</v>
      </c>
      <c r="U25" s="89"/>
      <c r="V25" s="87">
        <f>IF(ISBLANK(V24),"",AR13)</f>
      </c>
      <c r="W25" s="88"/>
      <c r="X25" s="85" t="s">
        <v>18</v>
      </c>
      <c r="Y25" s="85"/>
      <c r="Z25" s="88">
        <f>IF(ISBLANK(V24),"",AN13)</f>
      </c>
      <c r="AA25" s="89"/>
      <c r="AB25" s="87">
        <f>IF(ISBLANK(AB24),"",AR17)</f>
      </c>
      <c r="AC25" s="88"/>
      <c r="AD25" s="85" t="s">
        <v>18</v>
      </c>
      <c r="AE25" s="85"/>
      <c r="AF25" s="88">
        <f>IF(ISBLANK(AB24),"",AN17)</f>
      </c>
      <c r="AG25" s="89"/>
      <c r="AH25" s="87">
        <f>IF(ISBLANK(AH24),"",AR21)</f>
        <v>0</v>
      </c>
      <c r="AI25" s="88"/>
      <c r="AJ25" s="85" t="s">
        <v>18</v>
      </c>
      <c r="AK25" s="85"/>
      <c r="AL25" s="88">
        <f>IF(ISBLANK(AH24),"",AN21)</f>
        <v>0</v>
      </c>
      <c r="AM25" s="89"/>
      <c r="AN25" s="79"/>
      <c r="AO25" s="80"/>
      <c r="AP25" s="80"/>
      <c r="AQ25" s="80"/>
      <c r="AR25" s="80"/>
      <c r="AS25" s="81"/>
      <c r="AT25" s="87"/>
      <c r="AU25" s="88"/>
      <c r="AV25" s="85" t="s">
        <v>18</v>
      </c>
      <c r="AW25" s="85"/>
      <c r="AX25" s="88"/>
      <c r="AY25" s="89"/>
      <c r="AZ25" s="110"/>
      <c r="BA25" s="111"/>
      <c r="BB25" s="92"/>
      <c r="BC25" s="93"/>
      <c r="BD25" s="92"/>
      <c r="BE25" s="93"/>
      <c r="BF25" s="92"/>
      <c r="BG25" s="93"/>
      <c r="BH25" s="92"/>
      <c r="BI25" s="93"/>
      <c r="BJ25" s="92"/>
      <c r="BK25" s="93"/>
      <c r="BL25" s="92"/>
      <c r="BM25" s="93"/>
      <c r="BN25" s="98"/>
      <c r="BO25" s="99"/>
      <c r="BP25" s="102"/>
      <c r="BQ25" s="103"/>
      <c r="BR25" s="104"/>
      <c r="BS25" s="86"/>
    </row>
    <row r="26" spans="1:71" s="23" customFormat="1" ht="10.5" customHeight="1">
      <c r="A26" s="114"/>
      <c r="B26" s="115"/>
      <c r="C26" s="200"/>
      <c r="D26" s="201"/>
      <c r="E26" s="201"/>
      <c r="F26" s="201"/>
      <c r="G26" s="201"/>
      <c r="H26" s="201"/>
      <c r="I26" s="202"/>
      <c r="J26" s="82">
        <f>IF(ISBLANK(J24),"",AR6)</f>
      </c>
      <c r="K26" s="83"/>
      <c r="L26" s="7"/>
      <c r="M26" s="7" t="s">
        <v>19</v>
      </c>
      <c r="N26" s="83">
        <f>IF(ISBLANK(J24),"",AN6)</f>
      </c>
      <c r="O26" s="84"/>
      <c r="P26" s="82">
        <f>IF(ISBLANK(P24),"",AR10)</f>
        <v>0</v>
      </c>
      <c r="Q26" s="83"/>
      <c r="R26" s="85" t="s">
        <v>19</v>
      </c>
      <c r="S26" s="85"/>
      <c r="T26" s="83">
        <f>IF(ISBLANK(P24),"",AN10)</f>
        <v>1</v>
      </c>
      <c r="U26" s="84"/>
      <c r="V26" s="82">
        <f>IF(ISBLANK(V24),"",AR14)</f>
      </c>
      <c r="W26" s="83"/>
      <c r="X26" s="85" t="s">
        <v>19</v>
      </c>
      <c r="Y26" s="85"/>
      <c r="Z26" s="83">
        <f>IF(ISBLANK(V24),"",AN14)</f>
      </c>
      <c r="AA26" s="84"/>
      <c r="AB26" s="82">
        <f>IF(ISBLANK(AB24),"",AR18)</f>
      </c>
      <c r="AC26" s="83"/>
      <c r="AD26" s="85" t="s">
        <v>19</v>
      </c>
      <c r="AE26" s="85"/>
      <c r="AF26" s="83">
        <f>IF(ISBLANK(AB24),"",AN18)</f>
      </c>
      <c r="AG26" s="84"/>
      <c r="AH26" s="82">
        <f>IF(ISBLANK(AH24),"",AR22)</f>
        <v>1</v>
      </c>
      <c r="AI26" s="83"/>
      <c r="AJ26" s="85" t="s">
        <v>19</v>
      </c>
      <c r="AK26" s="85"/>
      <c r="AL26" s="83">
        <f>IF(ISBLANK(AH24),"",AN22)</f>
        <v>3</v>
      </c>
      <c r="AM26" s="84"/>
      <c r="AN26" s="79"/>
      <c r="AO26" s="80"/>
      <c r="AP26" s="80"/>
      <c r="AQ26" s="80"/>
      <c r="AR26" s="80"/>
      <c r="AS26" s="81"/>
      <c r="AT26" s="82"/>
      <c r="AU26" s="83"/>
      <c r="AV26" s="85" t="s">
        <v>19</v>
      </c>
      <c r="AW26" s="85"/>
      <c r="AX26" s="83"/>
      <c r="AY26" s="84"/>
      <c r="AZ26" s="110"/>
      <c r="BA26" s="111"/>
      <c r="BB26" s="92"/>
      <c r="BC26" s="93"/>
      <c r="BD26" s="92"/>
      <c r="BE26" s="93"/>
      <c r="BF26" s="92"/>
      <c r="BG26" s="93"/>
      <c r="BH26" s="92"/>
      <c r="BI26" s="93"/>
      <c r="BJ26" s="92"/>
      <c r="BK26" s="93"/>
      <c r="BL26" s="92"/>
      <c r="BM26" s="93"/>
      <c r="BN26" s="98"/>
      <c r="BO26" s="99"/>
      <c r="BP26" s="102"/>
      <c r="BQ26" s="103"/>
      <c r="BR26" s="104"/>
      <c r="BS26" s="86"/>
    </row>
    <row r="27" spans="1:71" s="23" customFormat="1" ht="10.5" customHeight="1">
      <c r="A27" s="114"/>
      <c r="B27" s="115"/>
      <c r="C27" s="203"/>
      <c r="D27" s="204"/>
      <c r="E27" s="204"/>
      <c r="F27" s="204"/>
      <c r="G27" s="204"/>
      <c r="H27" s="204"/>
      <c r="I27" s="205"/>
      <c r="J27" s="75">
        <f>IF(ISBLANK(J24),"",SUM(J25:J26))</f>
      </c>
      <c r="K27" s="76"/>
      <c r="L27" s="22"/>
      <c r="M27" s="8" t="s">
        <v>20</v>
      </c>
      <c r="N27" s="76">
        <f>IF(ISBLANK(J24),"",SUM(N25:O26))</f>
      </c>
      <c r="O27" s="78"/>
      <c r="P27" s="75">
        <f>IF(ISBLANK(P24),"",SUM(P25:P26))</f>
        <v>0</v>
      </c>
      <c r="Q27" s="76"/>
      <c r="R27" s="77" t="s">
        <v>20</v>
      </c>
      <c r="S27" s="77"/>
      <c r="T27" s="76">
        <f>IF(ISBLANK(P24),"",SUM(T25:T26))</f>
        <v>1</v>
      </c>
      <c r="U27" s="78"/>
      <c r="V27" s="75">
        <f>IF(ISBLANK(V24),"",SUM(V25:V26))</f>
      </c>
      <c r="W27" s="76"/>
      <c r="X27" s="77" t="s">
        <v>20</v>
      </c>
      <c r="Y27" s="77"/>
      <c r="Z27" s="76">
        <f>IF(ISBLANK(V24),"",SUM(Z25:Z26))</f>
      </c>
      <c r="AA27" s="78"/>
      <c r="AB27" s="75">
        <f>IF(ISBLANK(AB24),"",SUM(AB25:AB26))</f>
      </c>
      <c r="AC27" s="76"/>
      <c r="AD27" s="77" t="s">
        <v>20</v>
      </c>
      <c r="AE27" s="77"/>
      <c r="AF27" s="76">
        <f>IF(ISBLANK(AB24),"",SUM(AF25:AF26))</f>
      </c>
      <c r="AG27" s="78"/>
      <c r="AH27" s="75">
        <f>IF(ISBLANK(AH24),"",SUM(AH25:AH26))</f>
        <v>1</v>
      </c>
      <c r="AI27" s="76"/>
      <c r="AJ27" s="77" t="s">
        <v>20</v>
      </c>
      <c r="AK27" s="77"/>
      <c r="AL27" s="76">
        <f>IF(ISBLANK(AH24),"",SUM(AL25:AL26))</f>
        <v>3</v>
      </c>
      <c r="AM27" s="78"/>
      <c r="AN27" s="72"/>
      <c r="AO27" s="73"/>
      <c r="AP27" s="73"/>
      <c r="AQ27" s="73"/>
      <c r="AR27" s="73"/>
      <c r="AS27" s="74"/>
      <c r="AT27" s="75">
        <f>IF(ISBLANK(AT24),"",SUM(AT25:AT26))</f>
      </c>
      <c r="AU27" s="76"/>
      <c r="AV27" s="77" t="s">
        <v>20</v>
      </c>
      <c r="AW27" s="77"/>
      <c r="AX27" s="76">
        <f>IF(ISBLANK(AT24),"",SUM(AX25:AX26))</f>
      </c>
      <c r="AY27" s="78"/>
      <c r="AZ27" s="112"/>
      <c r="BA27" s="113"/>
      <c r="BB27" s="94"/>
      <c r="BC27" s="95"/>
      <c r="BD27" s="94"/>
      <c r="BE27" s="95"/>
      <c r="BF27" s="94"/>
      <c r="BG27" s="95"/>
      <c r="BH27" s="94"/>
      <c r="BI27" s="95"/>
      <c r="BJ27" s="94"/>
      <c r="BK27" s="95"/>
      <c r="BL27" s="94"/>
      <c r="BM27" s="95"/>
      <c r="BN27" s="100"/>
      <c r="BO27" s="101"/>
      <c r="BP27" s="102"/>
      <c r="BQ27" s="103"/>
      <c r="BR27" s="104"/>
      <c r="BS27" s="86"/>
    </row>
    <row r="28" spans="1:71" s="23" customFormat="1" ht="18" customHeight="1">
      <c r="A28" s="114">
        <f>BP28</f>
        <v>2</v>
      </c>
      <c r="B28" s="115">
        <v>7</v>
      </c>
      <c r="C28" s="197" t="s">
        <v>42</v>
      </c>
      <c r="D28" s="198"/>
      <c r="E28" s="198"/>
      <c r="F28" s="198"/>
      <c r="G28" s="198"/>
      <c r="H28" s="198"/>
      <c r="I28" s="199"/>
      <c r="J28" s="105"/>
      <c r="K28" s="106"/>
      <c r="L28" s="106"/>
      <c r="M28" s="106"/>
      <c r="N28" s="106"/>
      <c r="O28" s="107"/>
      <c r="P28" s="105"/>
      <c r="Q28" s="106"/>
      <c r="R28" s="106"/>
      <c r="S28" s="106"/>
      <c r="T28" s="106"/>
      <c r="U28" s="107"/>
      <c r="V28" s="105" t="s">
        <v>129</v>
      </c>
      <c r="W28" s="106"/>
      <c r="X28" s="106"/>
      <c r="Y28" s="106"/>
      <c r="Z28" s="106"/>
      <c r="AA28" s="107"/>
      <c r="AB28" s="105" t="s">
        <v>130</v>
      </c>
      <c r="AC28" s="106"/>
      <c r="AD28" s="106"/>
      <c r="AE28" s="106"/>
      <c r="AF28" s="106"/>
      <c r="AG28" s="107"/>
      <c r="AH28" s="195"/>
      <c r="AI28" s="196"/>
      <c r="AJ28" s="106"/>
      <c r="AK28" s="106"/>
      <c r="AL28" s="106"/>
      <c r="AM28" s="107"/>
      <c r="AN28" s="105"/>
      <c r="AO28" s="106"/>
      <c r="AP28" s="106"/>
      <c r="AQ28" s="106"/>
      <c r="AR28" s="106"/>
      <c r="AS28" s="107"/>
      <c r="AT28" s="105"/>
      <c r="AU28" s="106"/>
      <c r="AV28" s="106"/>
      <c r="AW28" s="106"/>
      <c r="AX28" s="106"/>
      <c r="AY28" s="107"/>
      <c r="AZ28" s="108">
        <f>SUM(BB28:BF31)</f>
        <v>2</v>
      </c>
      <c r="BA28" s="109"/>
      <c r="BB28" s="90">
        <f>COUNTIF(J28:AY28,"○")</f>
        <v>1</v>
      </c>
      <c r="BC28" s="91"/>
      <c r="BD28" s="90">
        <f>COUNTIF(J28:AY28,"△")</f>
        <v>1</v>
      </c>
      <c r="BE28" s="91"/>
      <c r="BF28" s="90">
        <f>COUNTIF(J28:AY28,"●")</f>
        <v>0</v>
      </c>
      <c r="BG28" s="91"/>
      <c r="BH28" s="90">
        <f>BB28*3+BD28*1</f>
        <v>4</v>
      </c>
      <c r="BI28" s="91"/>
      <c r="BJ28" s="90">
        <f>SUM(J31,P31,V31,AB31,AH31,AN31,AT31)</f>
        <v>3</v>
      </c>
      <c r="BK28" s="91"/>
      <c r="BL28" s="90">
        <f>SUM(N31,T31,Z31,AF31,AL31,AR31,AX31)</f>
        <v>2</v>
      </c>
      <c r="BM28" s="91"/>
      <c r="BN28" s="96">
        <f>BJ28-BL28</f>
        <v>1</v>
      </c>
      <c r="BO28" s="97"/>
      <c r="BP28" s="102">
        <f>IF(ISBLANK(B28),"",RANK(BS28,$BS$4:$BS$31))</f>
        <v>2</v>
      </c>
      <c r="BQ28" s="103"/>
      <c r="BR28" s="104"/>
      <c r="BS28" s="86">
        <f>BH28*10000+BN28*100+BJ28</f>
        <v>40103</v>
      </c>
    </row>
    <row r="29" spans="1:71" s="23" customFormat="1" ht="10.5" customHeight="1">
      <c r="A29" s="114"/>
      <c r="B29" s="115"/>
      <c r="C29" s="200"/>
      <c r="D29" s="201"/>
      <c r="E29" s="201"/>
      <c r="F29" s="201"/>
      <c r="G29" s="201"/>
      <c r="H29" s="201"/>
      <c r="I29" s="202"/>
      <c r="J29" s="87">
        <f>IF(ISBLANK(J28),"",AX5)</f>
      </c>
      <c r="K29" s="88"/>
      <c r="L29" s="7" t="s">
        <v>18</v>
      </c>
      <c r="M29" s="7"/>
      <c r="N29" s="88">
        <f>IF(ISBLANK(J28),"",AT5)</f>
      </c>
      <c r="O29" s="89"/>
      <c r="P29" s="87">
        <f>IF(ISBLANK(P28),"",AX9)</f>
      </c>
      <c r="Q29" s="88"/>
      <c r="R29" s="7" t="s">
        <v>18</v>
      </c>
      <c r="S29" s="7"/>
      <c r="T29" s="88">
        <f>IF(ISBLANK(P28),"",AT9)</f>
      </c>
      <c r="U29" s="89"/>
      <c r="V29" s="87">
        <f>IF(ISBLANK(V28),"",AX13)</f>
        <v>0</v>
      </c>
      <c r="W29" s="88"/>
      <c r="X29" s="7" t="s">
        <v>18</v>
      </c>
      <c r="Y29" s="7"/>
      <c r="Z29" s="88">
        <f>IF(ISBLANK(V28),"",AT13)</f>
        <v>0</v>
      </c>
      <c r="AA29" s="89"/>
      <c r="AB29" s="87">
        <f>IF(ISBLANK(AB28),"",AX17)</f>
        <v>1</v>
      </c>
      <c r="AC29" s="88"/>
      <c r="AD29" s="7" t="s">
        <v>18</v>
      </c>
      <c r="AE29" s="7"/>
      <c r="AF29" s="88">
        <f>IF(ISBLANK(AB28),"",AT17)</f>
        <v>1</v>
      </c>
      <c r="AG29" s="89"/>
      <c r="AH29" s="87">
        <f>IF(ISBLANK(AH28),"",AX21)</f>
      </c>
      <c r="AI29" s="88"/>
      <c r="AJ29" s="7" t="s">
        <v>18</v>
      </c>
      <c r="AK29" s="7"/>
      <c r="AL29" s="88">
        <f>IF(ISBLANK(AH28),"",AT21)</f>
      </c>
      <c r="AM29" s="89"/>
      <c r="AN29" s="87">
        <f>IF(ISBLANK(AN28),"",AX25)</f>
      </c>
      <c r="AO29" s="88"/>
      <c r="AP29" s="7" t="s">
        <v>18</v>
      </c>
      <c r="AQ29" s="7"/>
      <c r="AR29" s="88">
        <f>IF(ISBLANK(AN28),"",AT25)</f>
      </c>
      <c r="AS29" s="89"/>
      <c r="AT29" s="79"/>
      <c r="AU29" s="80"/>
      <c r="AV29" s="80"/>
      <c r="AW29" s="80"/>
      <c r="AX29" s="80"/>
      <c r="AY29" s="81"/>
      <c r="AZ29" s="110"/>
      <c r="BA29" s="111"/>
      <c r="BB29" s="92"/>
      <c r="BC29" s="93"/>
      <c r="BD29" s="92"/>
      <c r="BE29" s="93"/>
      <c r="BF29" s="92"/>
      <c r="BG29" s="93"/>
      <c r="BH29" s="92"/>
      <c r="BI29" s="93"/>
      <c r="BJ29" s="92"/>
      <c r="BK29" s="93"/>
      <c r="BL29" s="92"/>
      <c r="BM29" s="93"/>
      <c r="BN29" s="98"/>
      <c r="BO29" s="99"/>
      <c r="BP29" s="102"/>
      <c r="BQ29" s="103"/>
      <c r="BR29" s="104"/>
      <c r="BS29" s="86"/>
    </row>
    <row r="30" spans="1:71" s="23" customFormat="1" ht="10.5" customHeight="1">
      <c r="A30" s="114"/>
      <c r="B30" s="115"/>
      <c r="C30" s="200"/>
      <c r="D30" s="201"/>
      <c r="E30" s="201"/>
      <c r="F30" s="201"/>
      <c r="G30" s="201"/>
      <c r="H30" s="201"/>
      <c r="I30" s="202"/>
      <c r="J30" s="82">
        <f>IF(ISBLANK(J28),"",AX6)</f>
      </c>
      <c r="K30" s="83"/>
      <c r="L30" s="7" t="s">
        <v>19</v>
      </c>
      <c r="M30" s="7"/>
      <c r="N30" s="83">
        <f>IF(ISBLANK(J28),"",AT6)</f>
      </c>
      <c r="O30" s="84"/>
      <c r="P30" s="82">
        <f>IF(ISBLANK(P28),"",AX10)</f>
      </c>
      <c r="Q30" s="83"/>
      <c r="R30" s="7" t="s">
        <v>19</v>
      </c>
      <c r="S30" s="7"/>
      <c r="T30" s="83">
        <f>IF(ISBLANK(P28),"",AT10)</f>
      </c>
      <c r="U30" s="84"/>
      <c r="V30" s="82">
        <f>IF(ISBLANK(V28),"",AX14)</f>
        <v>1</v>
      </c>
      <c r="W30" s="83"/>
      <c r="X30" s="7" t="s">
        <v>19</v>
      </c>
      <c r="Y30" s="7"/>
      <c r="Z30" s="83">
        <f>IF(ISBLANK(V28),"",AT14)</f>
        <v>0</v>
      </c>
      <c r="AA30" s="84"/>
      <c r="AB30" s="82">
        <f>IF(ISBLANK(AB28),"",AX18)</f>
        <v>1</v>
      </c>
      <c r="AC30" s="83"/>
      <c r="AD30" s="7" t="s">
        <v>19</v>
      </c>
      <c r="AE30" s="7"/>
      <c r="AF30" s="83">
        <f>IF(ISBLANK(AB28),"",AT18)</f>
        <v>1</v>
      </c>
      <c r="AG30" s="84"/>
      <c r="AH30" s="82">
        <f>IF(ISBLANK(AH28),"",AX22)</f>
      </c>
      <c r="AI30" s="83"/>
      <c r="AJ30" s="7" t="s">
        <v>19</v>
      </c>
      <c r="AK30" s="7"/>
      <c r="AL30" s="83">
        <f>IF(ISBLANK(AH28),"",AT22)</f>
      </c>
      <c r="AM30" s="84"/>
      <c r="AN30" s="82">
        <f>IF(ISBLANK(AN28),"",AX26)</f>
      </c>
      <c r="AO30" s="83"/>
      <c r="AP30" s="7" t="s">
        <v>19</v>
      </c>
      <c r="AQ30" s="7"/>
      <c r="AR30" s="83">
        <f>IF(ISBLANK(AN28),"",AT26)</f>
      </c>
      <c r="AS30" s="84"/>
      <c r="AT30" s="79"/>
      <c r="AU30" s="80"/>
      <c r="AV30" s="80"/>
      <c r="AW30" s="80"/>
      <c r="AX30" s="80"/>
      <c r="AY30" s="81"/>
      <c r="AZ30" s="110"/>
      <c r="BA30" s="111"/>
      <c r="BB30" s="92"/>
      <c r="BC30" s="93"/>
      <c r="BD30" s="92"/>
      <c r="BE30" s="93"/>
      <c r="BF30" s="92"/>
      <c r="BG30" s="93"/>
      <c r="BH30" s="92"/>
      <c r="BI30" s="93"/>
      <c r="BJ30" s="92"/>
      <c r="BK30" s="93"/>
      <c r="BL30" s="92"/>
      <c r="BM30" s="93"/>
      <c r="BN30" s="98"/>
      <c r="BO30" s="99"/>
      <c r="BP30" s="102"/>
      <c r="BQ30" s="103"/>
      <c r="BR30" s="104"/>
      <c r="BS30" s="86"/>
    </row>
    <row r="31" spans="1:71" s="23" customFormat="1" ht="10.5" customHeight="1">
      <c r="A31" s="114"/>
      <c r="B31" s="115"/>
      <c r="C31" s="203"/>
      <c r="D31" s="204"/>
      <c r="E31" s="204"/>
      <c r="F31" s="204"/>
      <c r="G31" s="204"/>
      <c r="H31" s="204"/>
      <c r="I31" s="205"/>
      <c r="J31" s="75">
        <f>IF(ISBLANK(J28),"",SUM(J29:J30))</f>
      </c>
      <c r="K31" s="76"/>
      <c r="L31" s="22" t="s">
        <v>20</v>
      </c>
      <c r="M31" s="8"/>
      <c r="N31" s="76">
        <f>IF(ISBLANK(J28),"",SUM(N29:O30))</f>
      </c>
      <c r="O31" s="78"/>
      <c r="P31" s="75">
        <f>IF(ISBLANK(P28),"",SUM(P29:P30))</f>
      </c>
      <c r="Q31" s="76"/>
      <c r="R31" s="22" t="s">
        <v>20</v>
      </c>
      <c r="S31" s="8"/>
      <c r="T31" s="76">
        <f>IF(ISBLANK(P28),"",SUM(T29:T30))</f>
      </c>
      <c r="U31" s="78"/>
      <c r="V31" s="75">
        <f>IF(ISBLANK(V28),"",SUM(V29:V30))</f>
        <v>1</v>
      </c>
      <c r="W31" s="76"/>
      <c r="X31" s="22" t="s">
        <v>20</v>
      </c>
      <c r="Y31" s="8"/>
      <c r="Z31" s="76">
        <f>IF(ISBLANK(V28),"",SUM(Z29:Z30))</f>
        <v>0</v>
      </c>
      <c r="AA31" s="78"/>
      <c r="AB31" s="75">
        <f>IF(ISBLANK(AB28),"",SUM(AB29:AB30))</f>
        <v>2</v>
      </c>
      <c r="AC31" s="76"/>
      <c r="AD31" s="22" t="s">
        <v>20</v>
      </c>
      <c r="AE31" s="8"/>
      <c r="AF31" s="76">
        <f>IF(ISBLANK(AB28),"",SUM(AF29:AF30))</f>
        <v>2</v>
      </c>
      <c r="AG31" s="78"/>
      <c r="AH31" s="75">
        <f>IF(ISBLANK(AH28),"",SUM(AH29:AH30))</f>
      </c>
      <c r="AI31" s="76"/>
      <c r="AJ31" s="22" t="s">
        <v>20</v>
      </c>
      <c r="AK31" s="8"/>
      <c r="AL31" s="76">
        <f>IF(ISBLANK(AH28),"",SUM(AL29:AL30))</f>
      </c>
      <c r="AM31" s="78"/>
      <c r="AN31" s="75">
        <f>IF(ISBLANK(AN28),"",SUM(AN29:AN30))</f>
      </c>
      <c r="AO31" s="76"/>
      <c r="AP31" s="22" t="s">
        <v>20</v>
      </c>
      <c r="AQ31" s="8"/>
      <c r="AR31" s="76">
        <f>IF(ISBLANK(AN28),"",SUM(AR29:AR30))</f>
      </c>
      <c r="AS31" s="78"/>
      <c r="AT31" s="72"/>
      <c r="AU31" s="73"/>
      <c r="AV31" s="73"/>
      <c r="AW31" s="73"/>
      <c r="AX31" s="73"/>
      <c r="AY31" s="74"/>
      <c r="AZ31" s="112"/>
      <c r="BA31" s="113"/>
      <c r="BB31" s="94"/>
      <c r="BC31" s="95"/>
      <c r="BD31" s="94"/>
      <c r="BE31" s="95"/>
      <c r="BF31" s="94"/>
      <c r="BG31" s="95"/>
      <c r="BH31" s="94"/>
      <c r="BI31" s="95"/>
      <c r="BJ31" s="94"/>
      <c r="BK31" s="95"/>
      <c r="BL31" s="94"/>
      <c r="BM31" s="95"/>
      <c r="BN31" s="100"/>
      <c r="BO31" s="101"/>
      <c r="BP31" s="102"/>
      <c r="BQ31" s="103"/>
      <c r="BR31" s="104"/>
      <c r="BS31" s="86"/>
    </row>
    <row r="32" spans="2:9" ht="10.5" customHeight="1">
      <c r="B32" s="19"/>
      <c r="C32" s="18"/>
      <c r="D32" s="18"/>
      <c r="E32" s="18"/>
      <c r="F32" s="18"/>
      <c r="G32" s="18"/>
      <c r="H32" s="18"/>
      <c r="I32" s="18"/>
    </row>
    <row r="33" spans="3:70" ht="19.5" customHeight="1">
      <c r="C33" s="5" t="s">
        <v>28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143" t="s">
        <v>23</v>
      </c>
      <c r="BA33" s="143"/>
      <c r="BB33" s="143"/>
      <c r="BC33" s="143"/>
      <c r="BD33" s="144" t="str">
        <f>BD2</f>
        <v>4月28日(日)</v>
      </c>
      <c r="BE33" s="144"/>
      <c r="BF33" s="144"/>
      <c r="BG33" s="144"/>
      <c r="BH33" s="144"/>
      <c r="BI33" s="144"/>
      <c r="BJ33" s="145" t="str">
        <f>BJ2</f>
        <v>第2節終了時点</v>
      </c>
      <c r="BK33" s="145"/>
      <c r="BL33" s="145"/>
      <c r="BM33" s="145"/>
      <c r="BN33" s="145"/>
      <c r="BO33" s="145"/>
      <c r="BP33" s="145"/>
      <c r="BQ33" s="145"/>
      <c r="BR33" s="145"/>
    </row>
    <row r="34" spans="3:70" ht="31.5" customHeight="1">
      <c r="C34" s="233"/>
      <c r="D34" s="234"/>
      <c r="E34" s="234"/>
      <c r="F34" s="234"/>
      <c r="G34" s="234"/>
      <c r="H34" s="234"/>
      <c r="I34" s="235"/>
      <c r="J34" s="236" t="str">
        <f>C35</f>
        <v>桔梗中</v>
      </c>
      <c r="K34" s="236"/>
      <c r="L34" s="236"/>
      <c r="M34" s="237"/>
      <c r="N34" s="237"/>
      <c r="O34" s="237"/>
      <c r="P34" s="238" t="str">
        <f>C39</f>
        <v>赤川中</v>
      </c>
      <c r="Q34" s="239"/>
      <c r="R34" s="239"/>
      <c r="S34" s="239"/>
      <c r="T34" s="239"/>
      <c r="U34" s="240"/>
      <c r="V34" s="241" t="str">
        <f>C43</f>
        <v>尾札部・銭亀沢・潮光中</v>
      </c>
      <c r="W34" s="242"/>
      <c r="X34" s="242"/>
      <c r="Y34" s="242"/>
      <c r="Z34" s="242"/>
      <c r="AA34" s="243"/>
      <c r="AB34" s="241" t="str">
        <f>C47</f>
        <v>港中</v>
      </c>
      <c r="AC34" s="242"/>
      <c r="AD34" s="242"/>
      <c r="AE34" s="242"/>
      <c r="AF34" s="242"/>
      <c r="AG34" s="243"/>
      <c r="AH34" s="241" t="str">
        <f>C51</f>
        <v>臼尻中</v>
      </c>
      <c r="AI34" s="242"/>
      <c r="AJ34" s="242"/>
      <c r="AK34" s="242"/>
      <c r="AL34" s="242"/>
      <c r="AM34" s="243"/>
      <c r="AN34" s="241" t="str">
        <f>C55</f>
        <v>桐花中</v>
      </c>
      <c r="AO34" s="242"/>
      <c r="AP34" s="242"/>
      <c r="AQ34" s="242"/>
      <c r="AR34" s="242"/>
      <c r="AS34" s="243"/>
      <c r="AT34" s="238" t="str">
        <f>C59</f>
        <v>鹿部・長万部・八雲中</v>
      </c>
      <c r="AU34" s="239"/>
      <c r="AV34" s="239"/>
      <c r="AW34" s="239"/>
      <c r="AX34" s="239"/>
      <c r="AY34" s="240"/>
      <c r="AZ34" s="241" t="s">
        <v>33</v>
      </c>
      <c r="BA34" s="243"/>
      <c r="BB34" s="264" t="s">
        <v>10</v>
      </c>
      <c r="BC34" s="265"/>
      <c r="BD34" s="264" t="s">
        <v>11</v>
      </c>
      <c r="BE34" s="265"/>
      <c r="BF34" s="264" t="s">
        <v>12</v>
      </c>
      <c r="BG34" s="265"/>
      <c r="BH34" s="264" t="s">
        <v>13</v>
      </c>
      <c r="BI34" s="265"/>
      <c r="BJ34" s="264" t="s">
        <v>14</v>
      </c>
      <c r="BK34" s="265"/>
      <c r="BL34" s="264" t="s">
        <v>15</v>
      </c>
      <c r="BM34" s="265"/>
      <c r="BN34" s="266" t="s">
        <v>16</v>
      </c>
      <c r="BO34" s="267"/>
      <c r="BP34" s="268" t="s">
        <v>17</v>
      </c>
      <c r="BQ34" s="269"/>
      <c r="BR34" s="270"/>
    </row>
    <row r="35" spans="1:71" ht="18" customHeight="1">
      <c r="A35" s="114">
        <f>BP35</f>
        <v>3</v>
      </c>
      <c r="B35" s="125">
        <v>1</v>
      </c>
      <c r="C35" s="224" t="s">
        <v>43</v>
      </c>
      <c r="D35" s="225"/>
      <c r="E35" s="225"/>
      <c r="F35" s="225"/>
      <c r="G35" s="225"/>
      <c r="H35" s="225"/>
      <c r="I35" s="226"/>
      <c r="J35" s="105"/>
      <c r="K35" s="106"/>
      <c r="L35" s="106"/>
      <c r="M35" s="106"/>
      <c r="N35" s="106"/>
      <c r="O35" s="107"/>
      <c r="P35" s="130"/>
      <c r="Q35" s="131"/>
      <c r="R35" s="131"/>
      <c r="S35" s="131"/>
      <c r="T35" s="131"/>
      <c r="U35" s="132"/>
      <c r="V35" s="130"/>
      <c r="W35" s="131"/>
      <c r="X35" s="131"/>
      <c r="Y35" s="131"/>
      <c r="Z35" s="131"/>
      <c r="AA35" s="132"/>
      <c r="AB35" s="130"/>
      <c r="AC35" s="131"/>
      <c r="AD35" s="131"/>
      <c r="AE35" s="131"/>
      <c r="AF35" s="131"/>
      <c r="AG35" s="132"/>
      <c r="AH35" s="130" t="s">
        <v>129</v>
      </c>
      <c r="AI35" s="131"/>
      <c r="AJ35" s="131"/>
      <c r="AK35" s="131"/>
      <c r="AL35" s="131"/>
      <c r="AM35" s="132"/>
      <c r="AN35" s="130"/>
      <c r="AO35" s="131"/>
      <c r="AP35" s="131"/>
      <c r="AQ35" s="131"/>
      <c r="AR35" s="131"/>
      <c r="AS35" s="132"/>
      <c r="AT35" s="105" t="s">
        <v>128</v>
      </c>
      <c r="AU35" s="106"/>
      <c r="AV35" s="106"/>
      <c r="AW35" s="106"/>
      <c r="AX35" s="106"/>
      <c r="AY35" s="107"/>
      <c r="AZ35" s="108">
        <f>SUM(BB35:BF38)</f>
        <v>2</v>
      </c>
      <c r="BA35" s="109"/>
      <c r="BB35" s="90">
        <f>COUNTIF(J35:AY35,"○")</f>
        <v>1</v>
      </c>
      <c r="BC35" s="91"/>
      <c r="BD35" s="90">
        <f>COUNTIF(J35:AY35,"△")</f>
        <v>0</v>
      </c>
      <c r="BE35" s="91"/>
      <c r="BF35" s="90">
        <f>COUNTIF(J35:AY35,"●")</f>
        <v>1</v>
      </c>
      <c r="BG35" s="91"/>
      <c r="BH35" s="90">
        <f>BB35*3+BD35*1</f>
        <v>3</v>
      </c>
      <c r="BI35" s="91"/>
      <c r="BJ35" s="90">
        <f>SUM(J38,P38,V38,AB38,AH38,AN38,AT38)</f>
        <v>3</v>
      </c>
      <c r="BK35" s="91"/>
      <c r="BL35" s="90">
        <f>SUM(O38,T38,Z38,AF38,AL38,AR38,AX38)</f>
        <v>2</v>
      </c>
      <c r="BM35" s="91"/>
      <c r="BN35" s="96">
        <f>BJ35-BL35</f>
        <v>1</v>
      </c>
      <c r="BO35" s="97"/>
      <c r="BP35" s="102">
        <f>IF(ISBLANK(B35),"",RANK(BS35,$BS$35:$BS$62))</f>
        <v>3</v>
      </c>
      <c r="BQ35" s="103"/>
      <c r="BR35" s="104"/>
      <c r="BS35" s="86">
        <f>BH35*10000+BN35*100+BJ35</f>
        <v>30103</v>
      </c>
    </row>
    <row r="36" spans="1:71" ht="10.5" customHeight="1">
      <c r="A36" s="114"/>
      <c r="B36" s="125"/>
      <c r="C36" s="227"/>
      <c r="D36" s="228"/>
      <c r="E36" s="228"/>
      <c r="F36" s="228"/>
      <c r="G36" s="228"/>
      <c r="H36" s="228"/>
      <c r="I36" s="229"/>
      <c r="J36" s="79"/>
      <c r="K36" s="80"/>
      <c r="L36" s="24"/>
      <c r="M36" s="24"/>
      <c r="N36" s="80"/>
      <c r="O36" s="81"/>
      <c r="P36" s="126"/>
      <c r="Q36" s="127"/>
      <c r="R36" s="128" t="s">
        <v>18</v>
      </c>
      <c r="S36" s="128"/>
      <c r="T36" s="127"/>
      <c r="U36" s="129"/>
      <c r="V36" s="126"/>
      <c r="W36" s="127"/>
      <c r="X36" s="128" t="s">
        <v>18</v>
      </c>
      <c r="Y36" s="128"/>
      <c r="Z36" s="127"/>
      <c r="AA36" s="129"/>
      <c r="AB36" s="126"/>
      <c r="AC36" s="127"/>
      <c r="AD36" s="128" t="s">
        <v>18</v>
      </c>
      <c r="AE36" s="128"/>
      <c r="AF36" s="127"/>
      <c r="AG36" s="129"/>
      <c r="AH36" s="126">
        <v>1</v>
      </c>
      <c r="AI36" s="127"/>
      <c r="AJ36" s="128" t="s">
        <v>18</v>
      </c>
      <c r="AK36" s="128"/>
      <c r="AL36" s="127">
        <v>0</v>
      </c>
      <c r="AM36" s="129"/>
      <c r="AN36" s="126"/>
      <c r="AO36" s="127"/>
      <c r="AP36" s="128" t="s">
        <v>18</v>
      </c>
      <c r="AQ36" s="128"/>
      <c r="AR36" s="127"/>
      <c r="AS36" s="129"/>
      <c r="AT36" s="87">
        <v>0</v>
      </c>
      <c r="AU36" s="88"/>
      <c r="AV36" s="85" t="s">
        <v>18</v>
      </c>
      <c r="AW36" s="85"/>
      <c r="AX36" s="88">
        <v>1</v>
      </c>
      <c r="AY36" s="89"/>
      <c r="AZ36" s="110"/>
      <c r="BA36" s="111"/>
      <c r="BB36" s="92"/>
      <c r="BC36" s="93"/>
      <c r="BD36" s="92"/>
      <c r="BE36" s="93"/>
      <c r="BF36" s="92"/>
      <c r="BG36" s="93"/>
      <c r="BH36" s="92"/>
      <c r="BI36" s="93"/>
      <c r="BJ36" s="92"/>
      <c r="BK36" s="93"/>
      <c r="BL36" s="92"/>
      <c r="BM36" s="93"/>
      <c r="BN36" s="98"/>
      <c r="BO36" s="99"/>
      <c r="BP36" s="102"/>
      <c r="BQ36" s="103"/>
      <c r="BR36" s="104"/>
      <c r="BS36" s="86"/>
    </row>
    <row r="37" spans="1:71" ht="10.5" customHeight="1">
      <c r="A37" s="114"/>
      <c r="B37" s="125"/>
      <c r="C37" s="227"/>
      <c r="D37" s="228"/>
      <c r="E37" s="228"/>
      <c r="F37" s="228"/>
      <c r="G37" s="228"/>
      <c r="H37" s="228"/>
      <c r="I37" s="229"/>
      <c r="J37" s="79"/>
      <c r="K37" s="80"/>
      <c r="L37" s="24"/>
      <c r="M37" s="24"/>
      <c r="N37" s="80"/>
      <c r="O37" s="81"/>
      <c r="P37" s="135"/>
      <c r="Q37" s="133"/>
      <c r="R37" s="128" t="s">
        <v>19</v>
      </c>
      <c r="S37" s="128"/>
      <c r="T37" s="133"/>
      <c r="U37" s="134"/>
      <c r="V37" s="135"/>
      <c r="W37" s="133"/>
      <c r="X37" s="128" t="s">
        <v>19</v>
      </c>
      <c r="Y37" s="128"/>
      <c r="Z37" s="133"/>
      <c r="AA37" s="134"/>
      <c r="AB37" s="135"/>
      <c r="AC37" s="133"/>
      <c r="AD37" s="128" t="s">
        <v>19</v>
      </c>
      <c r="AE37" s="128"/>
      <c r="AF37" s="133"/>
      <c r="AG37" s="134"/>
      <c r="AH37" s="135">
        <v>2</v>
      </c>
      <c r="AI37" s="133"/>
      <c r="AJ37" s="128" t="s">
        <v>19</v>
      </c>
      <c r="AK37" s="128"/>
      <c r="AL37" s="133">
        <v>0</v>
      </c>
      <c r="AM37" s="134"/>
      <c r="AN37" s="135"/>
      <c r="AO37" s="133"/>
      <c r="AP37" s="128" t="s">
        <v>19</v>
      </c>
      <c r="AQ37" s="128"/>
      <c r="AR37" s="133"/>
      <c r="AS37" s="134"/>
      <c r="AT37" s="82">
        <v>0</v>
      </c>
      <c r="AU37" s="83"/>
      <c r="AV37" s="85" t="s">
        <v>19</v>
      </c>
      <c r="AW37" s="85"/>
      <c r="AX37" s="83">
        <v>1</v>
      </c>
      <c r="AY37" s="84"/>
      <c r="AZ37" s="110"/>
      <c r="BA37" s="111"/>
      <c r="BB37" s="92"/>
      <c r="BC37" s="93"/>
      <c r="BD37" s="92"/>
      <c r="BE37" s="93"/>
      <c r="BF37" s="92"/>
      <c r="BG37" s="93"/>
      <c r="BH37" s="92"/>
      <c r="BI37" s="93"/>
      <c r="BJ37" s="92"/>
      <c r="BK37" s="93"/>
      <c r="BL37" s="92"/>
      <c r="BM37" s="93"/>
      <c r="BN37" s="98"/>
      <c r="BO37" s="99"/>
      <c r="BP37" s="102"/>
      <c r="BQ37" s="103"/>
      <c r="BR37" s="104"/>
      <c r="BS37" s="86"/>
    </row>
    <row r="38" spans="1:71" ht="10.5" customHeight="1">
      <c r="A38" s="114"/>
      <c r="B38" s="125"/>
      <c r="C38" s="230"/>
      <c r="D38" s="231"/>
      <c r="E38" s="231"/>
      <c r="F38" s="231"/>
      <c r="G38" s="231"/>
      <c r="H38" s="231"/>
      <c r="I38" s="232"/>
      <c r="J38" s="72"/>
      <c r="K38" s="73"/>
      <c r="L38" s="25"/>
      <c r="M38" s="25"/>
      <c r="N38" s="73"/>
      <c r="O38" s="74"/>
      <c r="P38" s="160">
        <f>IF(ISBLANK(P35),"",SUM(P36:P37))</f>
      </c>
      <c r="Q38" s="158"/>
      <c r="R38" s="157" t="s">
        <v>20</v>
      </c>
      <c r="S38" s="157"/>
      <c r="T38" s="158">
        <f>IF(ISBLANK(P35),"",SUM(T36:T37))</f>
      </c>
      <c r="U38" s="159"/>
      <c r="V38" s="160">
        <f>IF(ISBLANK(V35),"",SUM(V36:V37))</f>
      </c>
      <c r="W38" s="158"/>
      <c r="X38" s="157" t="s">
        <v>20</v>
      </c>
      <c r="Y38" s="157"/>
      <c r="Z38" s="158">
        <f>IF(ISBLANK(V35),"",SUM(Z36:Z37))</f>
      </c>
      <c r="AA38" s="159"/>
      <c r="AB38" s="160">
        <f>IF(ISBLANK(AB35),"",SUM(AB36:AB37))</f>
      </c>
      <c r="AC38" s="158"/>
      <c r="AD38" s="157" t="s">
        <v>20</v>
      </c>
      <c r="AE38" s="157"/>
      <c r="AF38" s="158">
        <f>IF(ISBLANK(AB35),"",SUM(AF36:AF37))</f>
      </c>
      <c r="AG38" s="159"/>
      <c r="AH38" s="160">
        <f>IF(ISBLANK(AH35),"",SUM(AH36:AH37))</f>
        <v>3</v>
      </c>
      <c r="AI38" s="158"/>
      <c r="AJ38" s="157" t="s">
        <v>20</v>
      </c>
      <c r="AK38" s="157"/>
      <c r="AL38" s="158">
        <f>IF(ISBLANK(AH35),"",SUM(AL36:AL37))</f>
        <v>0</v>
      </c>
      <c r="AM38" s="159"/>
      <c r="AN38" s="160">
        <f>IF(ISBLANK(AN35),"",SUM(AN36:AN37))</f>
      </c>
      <c r="AO38" s="158"/>
      <c r="AP38" s="157" t="s">
        <v>20</v>
      </c>
      <c r="AQ38" s="157"/>
      <c r="AR38" s="158">
        <f>IF(ISBLANK(AN35),"",SUM(AR36:AR37))</f>
      </c>
      <c r="AS38" s="159"/>
      <c r="AT38" s="75">
        <f>IF(ISBLANK(AT35),"",SUM(AT36:AT37))</f>
        <v>0</v>
      </c>
      <c r="AU38" s="76"/>
      <c r="AV38" s="77" t="s">
        <v>20</v>
      </c>
      <c r="AW38" s="77"/>
      <c r="AX38" s="76">
        <f>IF(ISBLANK(AT35),"",SUM(AX36:AX37))</f>
        <v>2</v>
      </c>
      <c r="AY38" s="78"/>
      <c r="AZ38" s="112"/>
      <c r="BA38" s="113"/>
      <c r="BB38" s="94"/>
      <c r="BC38" s="95"/>
      <c r="BD38" s="94"/>
      <c r="BE38" s="95"/>
      <c r="BF38" s="94"/>
      <c r="BG38" s="95"/>
      <c r="BH38" s="94"/>
      <c r="BI38" s="95"/>
      <c r="BJ38" s="94"/>
      <c r="BK38" s="95"/>
      <c r="BL38" s="94"/>
      <c r="BM38" s="95"/>
      <c r="BN38" s="100"/>
      <c r="BO38" s="101"/>
      <c r="BP38" s="102"/>
      <c r="BQ38" s="103"/>
      <c r="BR38" s="104"/>
      <c r="BS38" s="86"/>
    </row>
    <row r="39" spans="1:71" ht="18" customHeight="1">
      <c r="A39" s="114">
        <f>BP39</f>
        <v>4</v>
      </c>
      <c r="B39" s="125">
        <v>2</v>
      </c>
      <c r="C39" s="224" t="s">
        <v>44</v>
      </c>
      <c r="D39" s="225"/>
      <c r="E39" s="225"/>
      <c r="F39" s="225"/>
      <c r="G39" s="225"/>
      <c r="H39" s="225"/>
      <c r="I39" s="226"/>
      <c r="J39" s="130"/>
      <c r="K39" s="131"/>
      <c r="L39" s="131"/>
      <c r="M39" s="131"/>
      <c r="N39" s="131"/>
      <c r="O39" s="132"/>
      <c r="P39" s="105"/>
      <c r="Q39" s="106"/>
      <c r="R39" s="106"/>
      <c r="S39" s="106"/>
      <c r="T39" s="106"/>
      <c r="U39" s="107"/>
      <c r="V39" s="130" t="s">
        <v>129</v>
      </c>
      <c r="W39" s="131"/>
      <c r="X39" s="131"/>
      <c r="Y39" s="131"/>
      <c r="Z39" s="131"/>
      <c r="AA39" s="132"/>
      <c r="AB39" s="105" t="s">
        <v>181</v>
      </c>
      <c r="AC39" s="106"/>
      <c r="AD39" s="106"/>
      <c r="AE39" s="106"/>
      <c r="AF39" s="106"/>
      <c r="AG39" s="107"/>
      <c r="AH39" s="105"/>
      <c r="AI39" s="106"/>
      <c r="AJ39" s="106"/>
      <c r="AK39" s="106"/>
      <c r="AL39" s="106"/>
      <c r="AM39" s="107"/>
      <c r="AN39" s="130"/>
      <c r="AO39" s="131"/>
      <c r="AP39" s="131"/>
      <c r="AQ39" s="131"/>
      <c r="AR39" s="131"/>
      <c r="AS39" s="132"/>
      <c r="AT39" s="105"/>
      <c r="AU39" s="106"/>
      <c r="AV39" s="106"/>
      <c r="AW39" s="106"/>
      <c r="AX39" s="106"/>
      <c r="AY39" s="107"/>
      <c r="AZ39" s="108">
        <f>SUM(BB39:BF42)</f>
        <v>2</v>
      </c>
      <c r="BA39" s="109"/>
      <c r="BB39" s="90">
        <f>COUNTIF(J39:AY39,"○")</f>
        <v>1</v>
      </c>
      <c r="BC39" s="91"/>
      <c r="BD39" s="90">
        <f>COUNTIF(J39:AY39,"△")</f>
        <v>0</v>
      </c>
      <c r="BE39" s="91"/>
      <c r="BF39" s="90">
        <f>COUNTIF(J39:AY39,"●")</f>
        <v>1</v>
      </c>
      <c r="BG39" s="91"/>
      <c r="BH39" s="90">
        <f>BB39*3+BD39*1</f>
        <v>3</v>
      </c>
      <c r="BI39" s="91"/>
      <c r="BJ39" s="90">
        <f>SUM(J42,P42,V42,AB42,AH42,AN42,AT42)</f>
        <v>1</v>
      </c>
      <c r="BK39" s="91"/>
      <c r="BL39" s="90">
        <f>SUM(N42,T42,Z42,AF42,AL42,AR42,AX42)</f>
        <v>2</v>
      </c>
      <c r="BM39" s="91"/>
      <c r="BN39" s="96">
        <f>BJ39-BL39</f>
        <v>-1</v>
      </c>
      <c r="BO39" s="97"/>
      <c r="BP39" s="102">
        <f>IF(ISBLANK(B39),"",RANK(BS39,$BS$35:$BS$62))</f>
        <v>4</v>
      </c>
      <c r="BQ39" s="103"/>
      <c r="BR39" s="104"/>
      <c r="BS39" s="86">
        <f>BH39*10000+BN39*100+BJ39</f>
        <v>29901</v>
      </c>
    </row>
    <row r="40" spans="1:71" ht="10.5" customHeight="1">
      <c r="A40" s="114"/>
      <c r="B40" s="125"/>
      <c r="C40" s="227"/>
      <c r="D40" s="228"/>
      <c r="E40" s="228"/>
      <c r="F40" s="228"/>
      <c r="G40" s="228"/>
      <c r="H40" s="228"/>
      <c r="I40" s="229"/>
      <c r="J40" s="126">
        <f>IF(ISBLANK(J39),"",T36)</f>
      </c>
      <c r="K40" s="127"/>
      <c r="L40" s="128" t="s">
        <v>18</v>
      </c>
      <c r="M40" s="128"/>
      <c r="N40" s="127">
        <f>IF(ISBLANK(J39),"",P36)</f>
      </c>
      <c r="O40" s="129"/>
      <c r="P40" s="79"/>
      <c r="Q40" s="80"/>
      <c r="R40" s="80"/>
      <c r="S40" s="80"/>
      <c r="T40" s="80"/>
      <c r="U40" s="81"/>
      <c r="V40" s="126">
        <v>1</v>
      </c>
      <c r="W40" s="127"/>
      <c r="X40" s="128" t="s">
        <v>18</v>
      </c>
      <c r="Y40" s="128"/>
      <c r="Z40" s="127">
        <v>0</v>
      </c>
      <c r="AA40" s="129"/>
      <c r="AB40" s="87">
        <v>0</v>
      </c>
      <c r="AC40" s="88"/>
      <c r="AD40" s="85" t="s">
        <v>18</v>
      </c>
      <c r="AE40" s="85"/>
      <c r="AF40" s="88">
        <v>1</v>
      </c>
      <c r="AG40" s="89"/>
      <c r="AH40" s="87"/>
      <c r="AI40" s="88"/>
      <c r="AJ40" s="85" t="s">
        <v>18</v>
      </c>
      <c r="AK40" s="85"/>
      <c r="AL40" s="88"/>
      <c r="AM40" s="89"/>
      <c r="AN40" s="126"/>
      <c r="AO40" s="127"/>
      <c r="AP40" s="128" t="s">
        <v>18</v>
      </c>
      <c r="AQ40" s="128"/>
      <c r="AR40" s="127"/>
      <c r="AS40" s="129"/>
      <c r="AT40" s="87"/>
      <c r="AU40" s="88"/>
      <c r="AV40" s="85" t="s">
        <v>18</v>
      </c>
      <c r="AW40" s="85"/>
      <c r="AX40" s="88"/>
      <c r="AY40" s="89"/>
      <c r="AZ40" s="110"/>
      <c r="BA40" s="111"/>
      <c r="BB40" s="92"/>
      <c r="BC40" s="93"/>
      <c r="BD40" s="92"/>
      <c r="BE40" s="93"/>
      <c r="BF40" s="92"/>
      <c r="BG40" s="93"/>
      <c r="BH40" s="92"/>
      <c r="BI40" s="93"/>
      <c r="BJ40" s="92"/>
      <c r="BK40" s="93"/>
      <c r="BL40" s="92"/>
      <c r="BM40" s="93"/>
      <c r="BN40" s="98"/>
      <c r="BO40" s="99"/>
      <c r="BP40" s="102"/>
      <c r="BQ40" s="103"/>
      <c r="BR40" s="104"/>
      <c r="BS40" s="86"/>
    </row>
    <row r="41" spans="1:71" ht="10.5" customHeight="1">
      <c r="A41" s="114"/>
      <c r="B41" s="125"/>
      <c r="C41" s="227"/>
      <c r="D41" s="228"/>
      <c r="E41" s="228"/>
      <c r="F41" s="228"/>
      <c r="G41" s="228"/>
      <c r="H41" s="228"/>
      <c r="I41" s="229"/>
      <c r="J41" s="135">
        <f>IF(ISBLANK(J39),"",T37)</f>
      </c>
      <c r="K41" s="133"/>
      <c r="L41" s="128" t="s">
        <v>19</v>
      </c>
      <c r="M41" s="128"/>
      <c r="N41" s="133">
        <f>IF(ISBLANK(J39),"",P37)</f>
      </c>
      <c r="O41" s="134"/>
      <c r="P41" s="79"/>
      <c r="Q41" s="80"/>
      <c r="R41" s="80"/>
      <c r="S41" s="80"/>
      <c r="T41" s="80"/>
      <c r="U41" s="81"/>
      <c r="V41" s="135">
        <v>0</v>
      </c>
      <c r="W41" s="133"/>
      <c r="X41" s="128" t="s">
        <v>19</v>
      </c>
      <c r="Y41" s="128"/>
      <c r="Z41" s="133">
        <v>0</v>
      </c>
      <c r="AA41" s="134"/>
      <c r="AB41" s="82">
        <v>0</v>
      </c>
      <c r="AC41" s="83"/>
      <c r="AD41" s="85" t="s">
        <v>19</v>
      </c>
      <c r="AE41" s="85"/>
      <c r="AF41" s="83">
        <v>1</v>
      </c>
      <c r="AG41" s="84"/>
      <c r="AH41" s="82"/>
      <c r="AI41" s="83"/>
      <c r="AJ41" s="85" t="s">
        <v>19</v>
      </c>
      <c r="AK41" s="85"/>
      <c r="AL41" s="83"/>
      <c r="AM41" s="84"/>
      <c r="AN41" s="135"/>
      <c r="AO41" s="133"/>
      <c r="AP41" s="128" t="s">
        <v>19</v>
      </c>
      <c r="AQ41" s="128"/>
      <c r="AR41" s="133"/>
      <c r="AS41" s="134"/>
      <c r="AT41" s="82"/>
      <c r="AU41" s="83"/>
      <c r="AV41" s="85" t="s">
        <v>19</v>
      </c>
      <c r="AW41" s="85"/>
      <c r="AX41" s="83"/>
      <c r="AY41" s="84"/>
      <c r="AZ41" s="110"/>
      <c r="BA41" s="111"/>
      <c r="BB41" s="92"/>
      <c r="BC41" s="93"/>
      <c r="BD41" s="92"/>
      <c r="BE41" s="93"/>
      <c r="BF41" s="92"/>
      <c r="BG41" s="93"/>
      <c r="BH41" s="92"/>
      <c r="BI41" s="93"/>
      <c r="BJ41" s="92"/>
      <c r="BK41" s="93"/>
      <c r="BL41" s="92"/>
      <c r="BM41" s="93"/>
      <c r="BN41" s="98"/>
      <c r="BO41" s="99"/>
      <c r="BP41" s="102"/>
      <c r="BQ41" s="103"/>
      <c r="BR41" s="104"/>
      <c r="BS41" s="86"/>
    </row>
    <row r="42" spans="1:71" ht="10.5" customHeight="1">
      <c r="A42" s="114"/>
      <c r="B42" s="125"/>
      <c r="C42" s="230"/>
      <c r="D42" s="231"/>
      <c r="E42" s="231"/>
      <c r="F42" s="231"/>
      <c r="G42" s="231"/>
      <c r="H42" s="231"/>
      <c r="I42" s="232"/>
      <c r="J42" s="160">
        <f>IF(ISBLANK(J39),"",SUM(J40:J41))</f>
      </c>
      <c r="K42" s="158"/>
      <c r="L42" s="157" t="s">
        <v>20</v>
      </c>
      <c r="M42" s="157"/>
      <c r="N42" s="158">
        <f>IF(ISBLANK(J39),"",SUM(O40:O41))</f>
      </c>
      <c r="O42" s="159"/>
      <c r="P42" s="72"/>
      <c r="Q42" s="73"/>
      <c r="R42" s="73"/>
      <c r="S42" s="73"/>
      <c r="T42" s="73"/>
      <c r="U42" s="74"/>
      <c r="V42" s="160">
        <f>IF(ISBLANK(V39),"",SUM(V40:V41))</f>
        <v>1</v>
      </c>
      <c r="W42" s="158"/>
      <c r="X42" s="157" t="s">
        <v>20</v>
      </c>
      <c r="Y42" s="157"/>
      <c r="Z42" s="158">
        <f>IF(ISBLANK(V39),"",SUM(Z40:Z41))</f>
        <v>0</v>
      </c>
      <c r="AA42" s="159"/>
      <c r="AB42" s="75">
        <f>IF(ISBLANK(AB39),"",SUM(AB40:AB41))</f>
        <v>0</v>
      </c>
      <c r="AC42" s="76"/>
      <c r="AD42" s="77" t="s">
        <v>20</v>
      </c>
      <c r="AE42" s="77"/>
      <c r="AF42" s="76">
        <f>IF(ISBLANK(AB39),"",SUM(AF40:AF41))</f>
        <v>2</v>
      </c>
      <c r="AG42" s="78"/>
      <c r="AH42" s="75">
        <f>IF(ISBLANK(AH39),"",SUM(AH40:AH41))</f>
      </c>
      <c r="AI42" s="76"/>
      <c r="AJ42" s="77" t="s">
        <v>20</v>
      </c>
      <c r="AK42" s="77"/>
      <c r="AL42" s="76">
        <f>IF(ISBLANK(AH39),"",SUM(AL40:AL41))</f>
      </c>
      <c r="AM42" s="78"/>
      <c r="AN42" s="160">
        <f>IF(ISBLANK(AN39),"",SUM(AN40:AN41))</f>
      </c>
      <c r="AO42" s="158"/>
      <c r="AP42" s="157" t="s">
        <v>20</v>
      </c>
      <c r="AQ42" s="157"/>
      <c r="AR42" s="158">
        <f>IF(ISBLANK(AN39),"",SUM(AR40:AR41))</f>
      </c>
      <c r="AS42" s="159"/>
      <c r="AT42" s="75">
        <f>IF(ISBLANK(AT39),"",SUM(AT40:AT41))</f>
      </c>
      <c r="AU42" s="76"/>
      <c r="AV42" s="77" t="s">
        <v>20</v>
      </c>
      <c r="AW42" s="77"/>
      <c r="AX42" s="76">
        <f>IF(ISBLANK(AT39),"",SUM(AX40:AX41))</f>
      </c>
      <c r="AY42" s="78"/>
      <c r="AZ42" s="112"/>
      <c r="BA42" s="113"/>
      <c r="BB42" s="94"/>
      <c r="BC42" s="95"/>
      <c r="BD42" s="94"/>
      <c r="BE42" s="95"/>
      <c r="BF42" s="94"/>
      <c r="BG42" s="95"/>
      <c r="BH42" s="94"/>
      <c r="BI42" s="95"/>
      <c r="BJ42" s="94"/>
      <c r="BK42" s="95"/>
      <c r="BL42" s="94"/>
      <c r="BM42" s="95"/>
      <c r="BN42" s="100"/>
      <c r="BO42" s="101"/>
      <c r="BP42" s="102"/>
      <c r="BQ42" s="103"/>
      <c r="BR42" s="104"/>
      <c r="BS42" s="86"/>
    </row>
    <row r="43" spans="1:71" ht="18" customHeight="1">
      <c r="A43" s="114">
        <f>BP43</f>
        <v>7</v>
      </c>
      <c r="B43" s="125">
        <v>3</v>
      </c>
      <c r="C43" s="224" t="s">
        <v>45</v>
      </c>
      <c r="D43" s="225"/>
      <c r="E43" s="225"/>
      <c r="F43" s="225"/>
      <c r="G43" s="225"/>
      <c r="H43" s="225"/>
      <c r="I43" s="226"/>
      <c r="J43" s="130"/>
      <c r="K43" s="131"/>
      <c r="L43" s="131"/>
      <c r="M43" s="131"/>
      <c r="N43" s="131"/>
      <c r="O43" s="132"/>
      <c r="P43" s="130" t="s">
        <v>128</v>
      </c>
      <c r="Q43" s="131"/>
      <c r="R43" s="131"/>
      <c r="S43" s="131"/>
      <c r="T43" s="131"/>
      <c r="U43" s="132"/>
      <c r="V43" s="105"/>
      <c r="W43" s="106"/>
      <c r="X43" s="106"/>
      <c r="Y43" s="106"/>
      <c r="Z43" s="106"/>
      <c r="AA43" s="107"/>
      <c r="AB43" s="105"/>
      <c r="AC43" s="106"/>
      <c r="AD43" s="106"/>
      <c r="AE43" s="106"/>
      <c r="AF43" s="106"/>
      <c r="AG43" s="107"/>
      <c r="AH43" s="105" t="s">
        <v>128</v>
      </c>
      <c r="AI43" s="106"/>
      <c r="AJ43" s="106"/>
      <c r="AK43" s="106"/>
      <c r="AL43" s="106"/>
      <c r="AM43" s="107"/>
      <c r="AN43" s="105"/>
      <c r="AO43" s="106"/>
      <c r="AP43" s="106"/>
      <c r="AQ43" s="106"/>
      <c r="AR43" s="106"/>
      <c r="AS43" s="107"/>
      <c r="AT43" s="105"/>
      <c r="AU43" s="106"/>
      <c r="AV43" s="106"/>
      <c r="AW43" s="106"/>
      <c r="AX43" s="106"/>
      <c r="AY43" s="107"/>
      <c r="AZ43" s="108">
        <f>SUM(BB43:BF46)</f>
        <v>2</v>
      </c>
      <c r="BA43" s="109"/>
      <c r="BB43" s="90">
        <f>COUNTIF(J43:AY43,"○")</f>
        <v>0</v>
      </c>
      <c r="BC43" s="91"/>
      <c r="BD43" s="90">
        <f>COUNTIF(J43:AY43,"△")</f>
        <v>0</v>
      </c>
      <c r="BE43" s="91"/>
      <c r="BF43" s="90">
        <f>COUNTIF(J43:AY43,"●")</f>
        <v>2</v>
      </c>
      <c r="BG43" s="91"/>
      <c r="BH43" s="90">
        <f>BB43*3+BD43*1</f>
        <v>0</v>
      </c>
      <c r="BI43" s="91"/>
      <c r="BJ43" s="90">
        <f>SUM(J46,P46,V46,AB46,AH46,AN46,AT46)</f>
        <v>0</v>
      </c>
      <c r="BK43" s="91"/>
      <c r="BL43" s="90">
        <f>SUM(N46,T46,Z46,AF46,AL46,AR46,AX46)</f>
        <v>2</v>
      </c>
      <c r="BM43" s="91"/>
      <c r="BN43" s="96">
        <f>BJ43-BL43</f>
        <v>-2</v>
      </c>
      <c r="BO43" s="97"/>
      <c r="BP43" s="102">
        <f>IF(ISBLANK(B43),"",RANK(BS43,$BS$35:$BS$62))</f>
        <v>7</v>
      </c>
      <c r="BQ43" s="103"/>
      <c r="BR43" s="104"/>
      <c r="BS43" s="86">
        <f>BH43*10000+BN43*100+BJ43</f>
        <v>-200</v>
      </c>
    </row>
    <row r="44" spans="1:71" ht="10.5" customHeight="1">
      <c r="A44" s="114"/>
      <c r="B44" s="125"/>
      <c r="C44" s="227"/>
      <c r="D44" s="228"/>
      <c r="E44" s="228"/>
      <c r="F44" s="228"/>
      <c r="G44" s="228"/>
      <c r="H44" s="228"/>
      <c r="I44" s="229"/>
      <c r="J44" s="126">
        <f>IF(ISBLANK(J43),"",Z36)</f>
      </c>
      <c r="K44" s="127"/>
      <c r="L44" s="128" t="s">
        <v>18</v>
      </c>
      <c r="M44" s="128"/>
      <c r="N44" s="127">
        <f>IF(ISBLANK(J43),"",V36)</f>
      </c>
      <c r="O44" s="129"/>
      <c r="P44" s="126">
        <f>IF(ISBLANK(P43),"",Z40)</f>
        <v>0</v>
      </c>
      <c r="Q44" s="127"/>
      <c r="R44" s="128" t="s">
        <v>18</v>
      </c>
      <c r="S44" s="128"/>
      <c r="T44" s="127">
        <f>IF(ISBLANK(P43),"",V40)</f>
        <v>1</v>
      </c>
      <c r="U44" s="129"/>
      <c r="V44" s="79"/>
      <c r="W44" s="80"/>
      <c r="X44" s="80"/>
      <c r="Y44" s="80"/>
      <c r="Z44" s="80"/>
      <c r="AA44" s="81"/>
      <c r="AB44" s="87"/>
      <c r="AC44" s="88"/>
      <c r="AD44" s="85" t="s">
        <v>18</v>
      </c>
      <c r="AE44" s="85"/>
      <c r="AF44" s="88"/>
      <c r="AG44" s="89"/>
      <c r="AH44" s="87">
        <v>0</v>
      </c>
      <c r="AI44" s="88"/>
      <c r="AJ44" s="85" t="s">
        <v>18</v>
      </c>
      <c r="AK44" s="85"/>
      <c r="AL44" s="88">
        <v>1</v>
      </c>
      <c r="AM44" s="89"/>
      <c r="AN44" s="87"/>
      <c r="AO44" s="88"/>
      <c r="AP44" s="85" t="s">
        <v>18</v>
      </c>
      <c r="AQ44" s="85"/>
      <c r="AR44" s="88"/>
      <c r="AS44" s="89"/>
      <c r="AT44" s="87"/>
      <c r="AU44" s="88"/>
      <c r="AV44" s="85" t="s">
        <v>18</v>
      </c>
      <c r="AW44" s="85"/>
      <c r="AX44" s="88"/>
      <c r="AY44" s="89"/>
      <c r="AZ44" s="110"/>
      <c r="BA44" s="111"/>
      <c r="BB44" s="92"/>
      <c r="BC44" s="93"/>
      <c r="BD44" s="92"/>
      <c r="BE44" s="93"/>
      <c r="BF44" s="92"/>
      <c r="BG44" s="93"/>
      <c r="BH44" s="92"/>
      <c r="BI44" s="93"/>
      <c r="BJ44" s="92"/>
      <c r="BK44" s="93"/>
      <c r="BL44" s="92"/>
      <c r="BM44" s="93"/>
      <c r="BN44" s="98"/>
      <c r="BO44" s="99"/>
      <c r="BP44" s="102"/>
      <c r="BQ44" s="103"/>
      <c r="BR44" s="104"/>
      <c r="BS44" s="86"/>
    </row>
    <row r="45" spans="1:71" ht="10.5" customHeight="1">
      <c r="A45" s="114"/>
      <c r="B45" s="125"/>
      <c r="C45" s="227"/>
      <c r="D45" s="228"/>
      <c r="E45" s="228"/>
      <c r="F45" s="228"/>
      <c r="G45" s="228"/>
      <c r="H45" s="228"/>
      <c r="I45" s="229"/>
      <c r="J45" s="135">
        <f>IF(ISBLANK(J43),"",Z37)</f>
      </c>
      <c r="K45" s="133"/>
      <c r="L45" s="128" t="s">
        <v>19</v>
      </c>
      <c r="M45" s="128"/>
      <c r="N45" s="133">
        <f>IF(ISBLANK(J43),"",V37)</f>
      </c>
      <c r="O45" s="134"/>
      <c r="P45" s="135">
        <f>IF(ISBLANK(P43),"",Z41)</f>
        <v>0</v>
      </c>
      <c r="Q45" s="133"/>
      <c r="R45" s="128" t="s">
        <v>19</v>
      </c>
      <c r="S45" s="128"/>
      <c r="T45" s="133">
        <f>IF(ISBLANK(P43),"",V41)</f>
        <v>0</v>
      </c>
      <c r="U45" s="134"/>
      <c r="V45" s="79"/>
      <c r="W45" s="80"/>
      <c r="X45" s="80"/>
      <c r="Y45" s="80"/>
      <c r="Z45" s="80"/>
      <c r="AA45" s="81"/>
      <c r="AB45" s="82"/>
      <c r="AC45" s="83"/>
      <c r="AD45" s="85" t="s">
        <v>19</v>
      </c>
      <c r="AE45" s="85"/>
      <c r="AF45" s="83"/>
      <c r="AG45" s="84"/>
      <c r="AH45" s="82">
        <v>0</v>
      </c>
      <c r="AI45" s="83"/>
      <c r="AJ45" s="85" t="s">
        <v>19</v>
      </c>
      <c r="AK45" s="85"/>
      <c r="AL45" s="83">
        <v>0</v>
      </c>
      <c r="AM45" s="84"/>
      <c r="AN45" s="82"/>
      <c r="AO45" s="83"/>
      <c r="AP45" s="85" t="s">
        <v>19</v>
      </c>
      <c r="AQ45" s="85"/>
      <c r="AR45" s="83"/>
      <c r="AS45" s="84"/>
      <c r="AT45" s="82"/>
      <c r="AU45" s="83"/>
      <c r="AV45" s="85" t="s">
        <v>19</v>
      </c>
      <c r="AW45" s="85"/>
      <c r="AX45" s="83"/>
      <c r="AY45" s="84"/>
      <c r="AZ45" s="110"/>
      <c r="BA45" s="111"/>
      <c r="BB45" s="92"/>
      <c r="BC45" s="93"/>
      <c r="BD45" s="92"/>
      <c r="BE45" s="93"/>
      <c r="BF45" s="92"/>
      <c r="BG45" s="93"/>
      <c r="BH45" s="92"/>
      <c r="BI45" s="93"/>
      <c r="BJ45" s="92"/>
      <c r="BK45" s="93"/>
      <c r="BL45" s="92"/>
      <c r="BM45" s="93"/>
      <c r="BN45" s="98"/>
      <c r="BO45" s="99"/>
      <c r="BP45" s="102"/>
      <c r="BQ45" s="103"/>
      <c r="BR45" s="104"/>
      <c r="BS45" s="86"/>
    </row>
    <row r="46" spans="1:71" ht="10.5" customHeight="1">
      <c r="A46" s="114"/>
      <c r="B46" s="125"/>
      <c r="C46" s="230"/>
      <c r="D46" s="231"/>
      <c r="E46" s="231"/>
      <c r="F46" s="231"/>
      <c r="G46" s="231"/>
      <c r="H46" s="231"/>
      <c r="I46" s="232"/>
      <c r="J46" s="160">
        <f>IF(ISBLANK(J43),"",SUM(J44:J45))</f>
      </c>
      <c r="K46" s="158"/>
      <c r="L46" s="157" t="s">
        <v>20</v>
      </c>
      <c r="M46" s="157"/>
      <c r="N46" s="158">
        <f>IF(ISBLANK(J43),"",SUM(N44:O45))</f>
      </c>
      <c r="O46" s="159"/>
      <c r="P46" s="160">
        <f>IF(ISBLANK(P43),"",SUM(P44:P45))</f>
        <v>0</v>
      </c>
      <c r="Q46" s="158"/>
      <c r="R46" s="157" t="s">
        <v>20</v>
      </c>
      <c r="S46" s="157"/>
      <c r="T46" s="158">
        <f>IF(ISBLANK(P43),"",SUM(T44:T45))</f>
        <v>1</v>
      </c>
      <c r="U46" s="159"/>
      <c r="V46" s="72"/>
      <c r="W46" s="73"/>
      <c r="X46" s="73"/>
      <c r="Y46" s="73"/>
      <c r="Z46" s="73"/>
      <c r="AA46" s="74"/>
      <c r="AB46" s="75">
        <f>IF(ISBLANK(AB43),"",SUM(AB44:AB45))</f>
      </c>
      <c r="AC46" s="76"/>
      <c r="AD46" s="77" t="s">
        <v>20</v>
      </c>
      <c r="AE46" s="77"/>
      <c r="AF46" s="76">
        <f>IF(ISBLANK(AB43),"",SUM(AF44:AF45))</f>
      </c>
      <c r="AG46" s="78"/>
      <c r="AH46" s="75">
        <f>IF(ISBLANK(AH43),"",SUM(AH44:AH45))</f>
        <v>0</v>
      </c>
      <c r="AI46" s="76"/>
      <c r="AJ46" s="77" t="s">
        <v>20</v>
      </c>
      <c r="AK46" s="77"/>
      <c r="AL46" s="76">
        <f>IF(ISBLANK(AH43),"",SUM(AL44:AL45))</f>
        <v>1</v>
      </c>
      <c r="AM46" s="78"/>
      <c r="AN46" s="75">
        <f>IF(ISBLANK(AN43),"",SUM(AN44:AN45))</f>
      </c>
      <c r="AO46" s="76"/>
      <c r="AP46" s="77" t="s">
        <v>20</v>
      </c>
      <c r="AQ46" s="77"/>
      <c r="AR46" s="76">
        <f>IF(ISBLANK(AN43),"",SUM(AR44:AR45))</f>
      </c>
      <c r="AS46" s="78"/>
      <c r="AT46" s="75">
        <f>IF(ISBLANK(AT43),"",SUM(AT44:AT45))</f>
      </c>
      <c r="AU46" s="76"/>
      <c r="AV46" s="77" t="s">
        <v>20</v>
      </c>
      <c r="AW46" s="77"/>
      <c r="AX46" s="76">
        <f>IF(ISBLANK(AT43),"",SUM(AX44:AX45))</f>
      </c>
      <c r="AY46" s="78"/>
      <c r="AZ46" s="112"/>
      <c r="BA46" s="113"/>
      <c r="BB46" s="94"/>
      <c r="BC46" s="95"/>
      <c r="BD46" s="94"/>
      <c r="BE46" s="95"/>
      <c r="BF46" s="94"/>
      <c r="BG46" s="95"/>
      <c r="BH46" s="94"/>
      <c r="BI46" s="95"/>
      <c r="BJ46" s="94"/>
      <c r="BK46" s="95"/>
      <c r="BL46" s="94"/>
      <c r="BM46" s="95"/>
      <c r="BN46" s="100"/>
      <c r="BO46" s="101"/>
      <c r="BP46" s="102"/>
      <c r="BQ46" s="103"/>
      <c r="BR46" s="104"/>
      <c r="BS46" s="86"/>
    </row>
    <row r="47" spans="1:71" ht="18" customHeight="1">
      <c r="A47" s="114">
        <f>BP47</f>
        <v>1</v>
      </c>
      <c r="B47" s="125">
        <v>4</v>
      </c>
      <c r="C47" s="224" t="s">
        <v>46</v>
      </c>
      <c r="D47" s="225"/>
      <c r="E47" s="225"/>
      <c r="F47" s="225"/>
      <c r="G47" s="225"/>
      <c r="H47" s="225"/>
      <c r="I47" s="226"/>
      <c r="J47" s="105"/>
      <c r="K47" s="106"/>
      <c r="L47" s="106"/>
      <c r="M47" s="106"/>
      <c r="N47" s="106"/>
      <c r="O47" s="107"/>
      <c r="P47" s="105" t="s">
        <v>129</v>
      </c>
      <c r="Q47" s="106"/>
      <c r="R47" s="106"/>
      <c r="S47" s="106"/>
      <c r="T47" s="106"/>
      <c r="U47" s="107"/>
      <c r="V47" s="105"/>
      <c r="W47" s="106"/>
      <c r="X47" s="106"/>
      <c r="Y47" s="106"/>
      <c r="Z47" s="106"/>
      <c r="AA47" s="107"/>
      <c r="AB47" s="105"/>
      <c r="AC47" s="106"/>
      <c r="AD47" s="106"/>
      <c r="AE47" s="106"/>
      <c r="AF47" s="106"/>
      <c r="AG47" s="107"/>
      <c r="AH47" s="105"/>
      <c r="AI47" s="106"/>
      <c r="AJ47" s="106"/>
      <c r="AK47" s="106"/>
      <c r="AL47" s="106"/>
      <c r="AM47" s="107"/>
      <c r="AN47" s="105"/>
      <c r="AO47" s="106"/>
      <c r="AP47" s="106"/>
      <c r="AQ47" s="106"/>
      <c r="AR47" s="106"/>
      <c r="AS47" s="107"/>
      <c r="AT47" s="105" t="s">
        <v>130</v>
      </c>
      <c r="AU47" s="106"/>
      <c r="AV47" s="106"/>
      <c r="AW47" s="106"/>
      <c r="AX47" s="106"/>
      <c r="AY47" s="107"/>
      <c r="AZ47" s="108">
        <f>SUM(BB47:BF50)</f>
        <v>2</v>
      </c>
      <c r="BA47" s="109"/>
      <c r="BB47" s="90">
        <f>COUNTIF(J47:AY47,"○")</f>
        <v>1</v>
      </c>
      <c r="BC47" s="91"/>
      <c r="BD47" s="90">
        <f>COUNTIF(J47:AY47,"△")</f>
        <v>1</v>
      </c>
      <c r="BE47" s="91"/>
      <c r="BF47" s="90">
        <f>COUNTIF(J47:AY47,"●")</f>
        <v>0</v>
      </c>
      <c r="BG47" s="91"/>
      <c r="BH47" s="90">
        <f>BB47*3+BD47*1</f>
        <v>4</v>
      </c>
      <c r="BI47" s="91"/>
      <c r="BJ47" s="90">
        <f>SUM(J50,P50,V50,AB50,AH50,AN50,AT50)</f>
        <v>4</v>
      </c>
      <c r="BK47" s="91"/>
      <c r="BL47" s="90">
        <f>SUM(N50,T50,Z50,AF50,AL50,AR50,AX50)</f>
        <v>2</v>
      </c>
      <c r="BM47" s="91"/>
      <c r="BN47" s="96">
        <f>BJ47-BL47</f>
        <v>2</v>
      </c>
      <c r="BO47" s="97"/>
      <c r="BP47" s="102">
        <f>IF(ISBLANK(B47),"",RANK(BS47,$BS$35:$BS$62))</f>
        <v>1</v>
      </c>
      <c r="BQ47" s="103"/>
      <c r="BR47" s="104"/>
      <c r="BS47" s="86">
        <f>BH47*10000+BN47*100+BJ47</f>
        <v>40204</v>
      </c>
    </row>
    <row r="48" spans="1:71" ht="10.5" customHeight="1">
      <c r="A48" s="114"/>
      <c r="B48" s="125"/>
      <c r="C48" s="227"/>
      <c r="D48" s="228"/>
      <c r="E48" s="228"/>
      <c r="F48" s="228"/>
      <c r="G48" s="228"/>
      <c r="H48" s="228"/>
      <c r="I48" s="229"/>
      <c r="J48" s="87">
        <f>IF(ISBLANK(J47),"",AF36)</f>
      </c>
      <c r="K48" s="88"/>
      <c r="L48" s="85" t="s">
        <v>18</v>
      </c>
      <c r="M48" s="85"/>
      <c r="N48" s="88">
        <f>IF(ISBLANK(J47),"",AB36)</f>
      </c>
      <c r="O48" s="89"/>
      <c r="P48" s="87">
        <f>IF(ISBLANK(P47),"",AF40)</f>
        <v>1</v>
      </c>
      <c r="Q48" s="88"/>
      <c r="R48" s="85" t="s">
        <v>18</v>
      </c>
      <c r="S48" s="85"/>
      <c r="T48" s="88">
        <f>IF(ISBLANK(P47),"",AB40)</f>
        <v>0</v>
      </c>
      <c r="U48" s="89"/>
      <c r="V48" s="87">
        <f>IF(ISBLANK(V47),"",AF44)</f>
      </c>
      <c r="W48" s="88"/>
      <c r="X48" s="85" t="s">
        <v>18</v>
      </c>
      <c r="Y48" s="85"/>
      <c r="Z48" s="88">
        <f>IF(ISBLANK(V47),"",AB44)</f>
      </c>
      <c r="AA48" s="89"/>
      <c r="AB48" s="79"/>
      <c r="AC48" s="80"/>
      <c r="AD48" s="80"/>
      <c r="AE48" s="80"/>
      <c r="AF48" s="80"/>
      <c r="AG48" s="81"/>
      <c r="AH48" s="87"/>
      <c r="AI48" s="88"/>
      <c r="AJ48" s="85" t="s">
        <v>18</v>
      </c>
      <c r="AK48" s="85"/>
      <c r="AL48" s="88"/>
      <c r="AM48" s="89"/>
      <c r="AN48" s="87"/>
      <c r="AO48" s="88"/>
      <c r="AP48" s="85" t="s">
        <v>18</v>
      </c>
      <c r="AQ48" s="85"/>
      <c r="AR48" s="88"/>
      <c r="AS48" s="89"/>
      <c r="AT48" s="87">
        <v>1</v>
      </c>
      <c r="AU48" s="88"/>
      <c r="AV48" s="85" t="s">
        <v>18</v>
      </c>
      <c r="AW48" s="85"/>
      <c r="AX48" s="88">
        <v>1</v>
      </c>
      <c r="AY48" s="89"/>
      <c r="AZ48" s="110"/>
      <c r="BA48" s="111"/>
      <c r="BB48" s="92"/>
      <c r="BC48" s="93"/>
      <c r="BD48" s="92"/>
      <c r="BE48" s="93"/>
      <c r="BF48" s="92"/>
      <c r="BG48" s="93"/>
      <c r="BH48" s="92"/>
      <c r="BI48" s="93"/>
      <c r="BJ48" s="92"/>
      <c r="BK48" s="93"/>
      <c r="BL48" s="92"/>
      <c r="BM48" s="93"/>
      <c r="BN48" s="98"/>
      <c r="BO48" s="99"/>
      <c r="BP48" s="102"/>
      <c r="BQ48" s="103"/>
      <c r="BR48" s="104"/>
      <c r="BS48" s="86"/>
    </row>
    <row r="49" spans="1:71" ht="10.5" customHeight="1">
      <c r="A49" s="114"/>
      <c r="B49" s="125"/>
      <c r="C49" s="227"/>
      <c r="D49" s="228"/>
      <c r="E49" s="228"/>
      <c r="F49" s="228"/>
      <c r="G49" s="228"/>
      <c r="H49" s="228"/>
      <c r="I49" s="229"/>
      <c r="J49" s="82">
        <f>IF(ISBLANK(J47),"",AF37)</f>
      </c>
      <c r="K49" s="83"/>
      <c r="L49" s="85" t="s">
        <v>19</v>
      </c>
      <c r="M49" s="85"/>
      <c r="N49" s="83">
        <f>IF(ISBLANK(J47),"",AB37)</f>
      </c>
      <c r="O49" s="84"/>
      <c r="P49" s="82">
        <f>IF(ISBLANK(P47),"",AF41)</f>
        <v>1</v>
      </c>
      <c r="Q49" s="83"/>
      <c r="R49" s="85" t="s">
        <v>19</v>
      </c>
      <c r="S49" s="85"/>
      <c r="T49" s="83">
        <f>IF(ISBLANK(P47),"",AB41)</f>
        <v>0</v>
      </c>
      <c r="U49" s="84"/>
      <c r="V49" s="82">
        <f>IF(ISBLANK(V47),"",AF45)</f>
      </c>
      <c r="W49" s="83"/>
      <c r="X49" s="85" t="s">
        <v>19</v>
      </c>
      <c r="Y49" s="85"/>
      <c r="Z49" s="83">
        <f>IF(ISBLANK(V47),"",AB45)</f>
      </c>
      <c r="AA49" s="84"/>
      <c r="AB49" s="79"/>
      <c r="AC49" s="80"/>
      <c r="AD49" s="80"/>
      <c r="AE49" s="80"/>
      <c r="AF49" s="80"/>
      <c r="AG49" s="81"/>
      <c r="AH49" s="82"/>
      <c r="AI49" s="83"/>
      <c r="AJ49" s="85" t="s">
        <v>19</v>
      </c>
      <c r="AK49" s="85"/>
      <c r="AL49" s="83"/>
      <c r="AM49" s="84"/>
      <c r="AN49" s="82"/>
      <c r="AO49" s="83"/>
      <c r="AP49" s="85" t="s">
        <v>19</v>
      </c>
      <c r="AQ49" s="85"/>
      <c r="AR49" s="83"/>
      <c r="AS49" s="84"/>
      <c r="AT49" s="82">
        <v>1</v>
      </c>
      <c r="AU49" s="83"/>
      <c r="AV49" s="85" t="s">
        <v>19</v>
      </c>
      <c r="AW49" s="85"/>
      <c r="AX49" s="83">
        <v>1</v>
      </c>
      <c r="AY49" s="84"/>
      <c r="AZ49" s="110"/>
      <c r="BA49" s="111"/>
      <c r="BB49" s="92"/>
      <c r="BC49" s="93"/>
      <c r="BD49" s="92"/>
      <c r="BE49" s="93"/>
      <c r="BF49" s="92"/>
      <c r="BG49" s="93"/>
      <c r="BH49" s="92"/>
      <c r="BI49" s="93"/>
      <c r="BJ49" s="92"/>
      <c r="BK49" s="93"/>
      <c r="BL49" s="92"/>
      <c r="BM49" s="93"/>
      <c r="BN49" s="98"/>
      <c r="BO49" s="99"/>
      <c r="BP49" s="102"/>
      <c r="BQ49" s="103"/>
      <c r="BR49" s="104"/>
      <c r="BS49" s="86"/>
    </row>
    <row r="50" spans="1:71" ht="10.5" customHeight="1">
      <c r="A50" s="114"/>
      <c r="B50" s="125"/>
      <c r="C50" s="230"/>
      <c r="D50" s="231"/>
      <c r="E50" s="231"/>
      <c r="F50" s="231"/>
      <c r="G50" s="231"/>
      <c r="H50" s="231"/>
      <c r="I50" s="232"/>
      <c r="J50" s="75">
        <f>IF(ISBLANK(J47),"",SUM(J48:J49))</f>
      </c>
      <c r="K50" s="76"/>
      <c r="L50" s="77" t="s">
        <v>20</v>
      </c>
      <c r="M50" s="77"/>
      <c r="N50" s="76">
        <f>IF(ISBLANK(J47),"",SUM(N48:O49))</f>
      </c>
      <c r="O50" s="78"/>
      <c r="P50" s="75">
        <f>IF(ISBLANK(P47),"",SUM(P48:P49))</f>
        <v>2</v>
      </c>
      <c r="Q50" s="76"/>
      <c r="R50" s="77" t="s">
        <v>20</v>
      </c>
      <c r="S50" s="77"/>
      <c r="T50" s="76">
        <f>IF(ISBLANK(P47),"",SUM(T48:T49))</f>
        <v>0</v>
      </c>
      <c r="U50" s="78"/>
      <c r="V50" s="75">
        <f>IF(ISBLANK(V47),"",SUM(V48:V49))</f>
      </c>
      <c r="W50" s="76"/>
      <c r="X50" s="77" t="s">
        <v>20</v>
      </c>
      <c r="Y50" s="77"/>
      <c r="Z50" s="76">
        <f>IF(ISBLANK(V47),"",SUM(Z48:Z49))</f>
      </c>
      <c r="AA50" s="78"/>
      <c r="AB50" s="72"/>
      <c r="AC50" s="73"/>
      <c r="AD50" s="73"/>
      <c r="AE50" s="73"/>
      <c r="AF50" s="73"/>
      <c r="AG50" s="74"/>
      <c r="AH50" s="75">
        <f>IF(ISBLANK(AH47),"",SUM(AH48:AH49))</f>
      </c>
      <c r="AI50" s="76"/>
      <c r="AJ50" s="77" t="s">
        <v>20</v>
      </c>
      <c r="AK50" s="77"/>
      <c r="AL50" s="76">
        <f>IF(ISBLANK(AH47),"",SUM(AL48:AL49))</f>
      </c>
      <c r="AM50" s="78"/>
      <c r="AN50" s="75">
        <f>IF(ISBLANK(AN47),"",SUM(AN48:AN49))</f>
      </c>
      <c r="AO50" s="76"/>
      <c r="AP50" s="77" t="s">
        <v>20</v>
      </c>
      <c r="AQ50" s="77"/>
      <c r="AR50" s="76">
        <f>IF(ISBLANK(AN47),"",SUM(AR48:AR49))</f>
      </c>
      <c r="AS50" s="78"/>
      <c r="AT50" s="75">
        <f>IF(ISBLANK(AT47),"",SUM(AT48:AT49))</f>
        <v>2</v>
      </c>
      <c r="AU50" s="76"/>
      <c r="AV50" s="77" t="s">
        <v>20</v>
      </c>
      <c r="AW50" s="77"/>
      <c r="AX50" s="76">
        <f>IF(ISBLANK(AT47),"",SUM(AX48:AX49))</f>
        <v>2</v>
      </c>
      <c r="AY50" s="78"/>
      <c r="AZ50" s="112"/>
      <c r="BA50" s="113"/>
      <c r="BB50" s="94"/>
      <c r="BC50" s="95"/>
      <c r="BD50" s="94"/>
      <c r="BE50" s="95"/>
      <c r="BF50" s="94"/>
      <c r="BG50" s="95"/>
      <c r="BH50" s="94"/>
      <c r="BI50" s="95"/>
      <c r="BJ50" s="94"/>
      <c r="BK50" s="95"/>
      <c r="BL50" s="94"/>
      <c r="BM50" s="95"/>
      <c r="BN50" s="100"/>
      <c r="BO50" s="101"/>
      <c r="BP50" s="102"/>
      <c r="BQ50" s="103"/>
      <c r="BR50" s="104"/>
      <c r="BS50" s="86"/>
    </row>
    <row r="51" spans="1:71" ht="18" customHeight="1">
      <c r="A51" s="114">
        <f>BP51</f>
        <v>5</v>
      </c>
      <c r="B51" s="125">
        <v>5</v>
      </c>
      <c r="C51" s="224" t="s">
        <v>47</v>
      </c>
      <c r="D51" s="225"/>
      <c r="E51" s="225"/>
      <c r="F51" s="225"/>
      <c r="G51" s="225"/>
      <c r="H51" s="225"/>
      <c r="I51" s="226"/>
      <c r="J51" s="105" t="s">
        <v>128</v>
      </c>
      <c r="K51" s="106"/>
      <c r="L51" s="106"/>
      <c r="M51" s="106"/>
      <c r="N51" s="106"/>
      <c r="O51" s="107"/>
      <c r="P51" s="105"/>
      <c r="Q51" s="106"/>
      <c r="R51" s="106"/>
      <c r="S51" s="106"/>
      <c r="T51" s="106"/>
      <c r="U51" s="107"/>
      <c r="V51" s="105" t="s">
        <v>180</v>
      </c>
      <c r="W51" s="106"/>
      <c r="X51" s="106"/>
      <c r="Y51" s="106"/>
      <c r="Z51" s="106"/>
      <c r="AA51" s="107"/>
      <c r="AB51" s="105"/>
      <c r="AC51" s="106"/>
      <c r="AD51" s="106"/>
      <c r="AE51" s="106"/>
      <c r="AF51" s="106"/>
      <c r="AG51" s="107"/>
      <c r="AH51" s="105"/>
      <c r="AI51" s="106"/>
      <c r="AJ51" s="106"/>
      <c r="AK51" s="106"/>
      <c r="AL51" s="106"/>
      <c r="AM51" s="107"/>
      <c r="AN51" s="105"/>
      <c r="AO51" s="106"/>
      <c r="AP51" s="106"/>
      <c r="AQ51" s="106"/>
      <c r="AR51" s="106"/>
      <c r="AS51" s="107"/>
      <c r="AT51" s="105"/>
      <c r="AU51" s="106"/>
      <c r="AV51" s="106"/>
      <c r="AW51" s="106"/>
      <c r="AX51" s="106"/>
      <c r="AY51" s="107"/>
      <c r="AZ51" s="108">
        <f>SUM(BB51:BF54)</f>
        <v>2</v>
      </c>
      <c r="BA51" s="109"/>
      <c r="BB51" s="90">
        <f>COUNTIF(J51:AY51,"○")</f>
        <v>1</v>
      </c>
      <c r="BC51" s="91"/>
      <c r="BD51" s="90">
        <f>COUNTIF(J51:AY51,"△")</f>
        <v>0</v>
      </c>
      <c r="BE51" s="91"/>
      <c r="BF51" s="90">
        <f>COUNTIF(J51:AY51,"●")</f>
        <v>1</v>
      </c>
      <c r="BG51" s="91"/>
      <c r="BH51" s="90">
        <f>BB51*3+BD51*1</f>
        <v>3</v>
      </c>
      <c r="BI51" s="91"/>
      <c r="BJ51" s="90">
        <f>SUM(J54,P54,V54,AB54,AH54,AN54,AT54)</f>
        <v>1</v>
      </c>
      <c r="BK51" s="91"/>
      <c r="BL51" s="90">
        <f>SUM(N54,T54,Z54,AF54,AL54,AR54,AX54)</f>
        <v>3</v>
      </c>
      <c r="BM51" s="91"/>
      <c r="BN51" s="96">
        <f>BJ51-BL51</f>
        <v>-2</v>
      </c>
      <c r="BO51" s="97"/>
      <c r="BP51" s="102">
        <f>IF(ISBLANK(B51),"",RANK(BS51,$BS$35:$BS$62))</f>
        <v>5</v>
      </c>
      <c r="BQ51" s="103"/>
      <c r="BR51" s="104"/>
      <c r="BS51" s="86">
        <f>BH51*10000+BN51*100+BJ51</f>
        <v>29801</v>
      </c>
    </row>
    <row r="52" spans="1:71" ht="10.5" customHeight="1">
      <c r="A52" s="114"/>
      <c r="B52" s="125"/>
      <c r="C52" s="227"/>
      <c r="D52" s="228"/>
      <c r="E52" s="228"/>
      <c r="F52" s="228"/>
      <c r="G52" s="228"/>
      <c r="H52" s="228"/>
      <c r="I52" s="229"/>
      <c r="J52" s="87">
        <f>IF(ISBLANK(J51),"",AL36)</f>
        <v>0</v>
      </c>
      <c r="K52" s="88"/>
      <c r="L52" s="85" t="s">
        <v>18</v>
      </c>
      <c r="M52" s="85"/>
      <c r="N52" s="88">
        <f>IF(ISBLANK(J51),"",AH36)</f>
        <v>1</v>
      </c>
      <c r="O52" s="89"/>
      <c r="P52" s="87">
        <f>IF(ISBLANK(P51),"",AL40)</f>
      </c>
      <c r="Q52" s="88"/>
      <c r="R52" s="85" t="s">
        <v>18</v>
      </c>
      <c r="S52" s="85"/>
      <c r="T52" s="88">
        <f>IF(ISBLANK(P51),"",AH40)</f>
      </c>
      <c r="U52" s="89"/>
      <c r="V52" s="87">
        <f>IF(ISBLANK(V51),"",AL44)</f>
        <v>1</v>
      </c>
      <c r="W52" s="88"/>
      <c r="X52" s="85" t="s">
        <v>18</v>
      </c>
      <c r="Y52" s="85"/>
      <c r="Z52" s="88">
        <f>IF(ISBLANK(V51),"",AH44)</f>
        <v>0</v>
      </c>
      <c r="AA52" s="89"/>
      <c r="AB52" s="87">
        <f>IF(ISBLANK(AB51),"",AL48)</f>
      </c>
      <c r="AC52" s="88"/>
      <c r="AD52" s="85" t="s">
        <v>18</v>
      </c>
      <c r="AE52" s="85"/>
      <c r="AF52" s="88">
        <f>IF(ISBLANK(AB51),"",AH48)</f>
      </c>
      <c r="AG52" s="89"/>
      <c r="AH52" s="79"/>
      <c r="AI52" s="80"/>
      <c r="AJ52" s="80"/>
      <c r="AK52" s="80"/>
      <c r="AL52" s="80"/>
      <c r="AM52" s="81"/>
      <c r="AN52" s="87"/>
      <c r="AO52" s="88"/>
      <c r="AP52" s="85" t="s">
        <v>18</v>
      </c>
      <c r="AQ52" s="85"/>
      <c r="AR52" s="88"/>
      <c r="AS52" s="89"/>
      <c r="AT52" s="87"/>
      <c r="AU52" s="88"/>
      <c r="AV52" s="85" t="s">
        <v>18</v>
      </c>
      <c r="AW52" s="85"/>
      <c r="AX52" s="88"/>
      <c r="AY52" s="89"/>
      <c r="AZ52" s="110"/>
      <c r="BA52" s="111"/>
      <c r="BB52" s="92"/>
      <c r="BC52" s="93"/>
      <c r="BD52" s="92"/>
      <c r="BE52" s="93"/>
      <c r="BF52" s="92"/>
      <c r="BG52" s="93"/>
      <c r="BH52" s="92"/>
      <c r="BI52" s="93"/>
      <c r="BJ52" s="92"/>
      <c r="BK52" s="93"/>
      <c r="BL52" s="92"/>
      <c r="BM52" s="93"/>
      <c r="BN52" s="98"/>
      <c r="BO52" s="99"/>
      <c r="BP52" s="102"/>
      <c r="BQ52" s="103"/>
      <c r="BR52" s="104"/>
      <c r="BS52" s="86"/>
    </row>
    <row r="53" spans="1:71" ht="10.5" customHeight="1">
      <c r="A53" s="114"/>
      <c r="B53" s="125"/>
      <c r="C53" s="227"/>
      <c r="D53" s="228"/>
      <c r="E53" s="228"/>
      <c r="F53" s="228"/>
      <c r="G53" s="228"/>
      <c r="H53" s="228"/>
      <c r="I53" s="229"/>
      <c r="J53" s="82">
        <f>IF(ISBLANK(J51),"",AL37)</f>
        <v>0</v>
      </c>
      <c r="K53" s="83"/>
      <c r="L53" s="85" t="s">
        <v>19</v>
      </c>
      <c r="M53" s="85"/>
      <c r="N53" s="83">
        <f>IF(ISBLANK(J51),"",AH37)</f>
        <v>2</v>
      </c>
      <c r="O53" s="84"/>
      <c r="P53" s="82">
        <f>IF(ISBLANK(P51),"",AL41)</f>
      </c>
      <c r="Q53" s="83"/>
      <c r="R53" s="85" t="s">
        <v>19</v>
      </c>
      <c r="S53" s="85"/>
      <c r="T53" s="83">
        <f>IF(ISBLANK(P51),"",AH41)</f>
      </c>
      <c r="U53" s="84"/>
      <c r="V53" s="82">
        <f>IF(ISBLANK(V51),"",AL45)</f>
        <v>0</v>
      </c>
      <c r="W53" s="83"/>
      <c r="X53" s="85" t="s">
        <v>19</v>
      </c>
      <c r="Y53" s="85"/>
      <c r="Z53" s="83">
        <f>IF(ISBLANK(V51),"",AH45)</f>
        <v>0</v>
      </c>
      <c r="AA53" s="84"/>
      <c r="AB53" s="82">
        <f>IF(ISBLANK(AB51),"",AL49)</f>
      </c>
      <c r="AC53" s="83"/>
      <c r="AD53" s="85" t="s">
        <v>19</v>
      </c>
      <c r="AE53" s="85"/>
      <c r="AF53" s="83">
        <f>IF(ISBLANK(AB51),"",AH49)</f>
      </c>
      <c r="AG53" s="84"/>
      <c r="AH53" s="79"/>
      <c r="AI53" s="80"/>
      <c r="AJ53" s="80"/>
      <c r="AK53" s="80"/>
      <c r="AL53" s="80"/>
      <c r="AM53" s="81"/>
      <c r="AN53" s="82"/>
      <c r="AO53" s="83"/>
      <c r="AP53" s="85" t="s">
        <v>19</v>
      </c>
      <c r="AQ53" s="85"/>
      <c r="AR53" s="83"/>
      <c r="AS53" s="84"/>
      <c r="AT53" s="82"/>
      <c r="AU53" s="83"/>
      <c r="AV53" s="85" t="s">
        <v>19</v>
      </c>
      <c r="AW53" s="85"/>
      <c r="AX53" s="83"/>
      <c r="AY53" s="84"/>
      <c r="AZ53" s="110"/>
      <c r="BA53" s="111"/>
      <c r="BB53" s="92"/>
      <c r="BC53" s="93"/>
      <c r="BD53" s="92"/>
      <c r="BE53" s="93"/>
      <c r="BF53" s="92"/>
      <c r="BG53" s="93"/>
      <c r="BH53" s="92"/>
      <c r="BI53" s="93"/>
      <c r="BJ53" s="92"/>
      <c r="BK53" s="93"/>
      <c r="BL53" s="92"/>
      <c r="BM53" s="93"/>
      <c r="BN53" s="98"/>
      <c r="BO53" s="99"/>
      <c r="BP53" s="102"/>
      <c r="BQ53" s="103"/>
      <c r="BR53" s="104"/>
      <c r="BS53" s="86"/>
    </row>
    <row r="54" spans="1:71" ht="10.5" customHeight="1">
      <c r="A54" s="114"/>
      <c r="B54" s="125"/>
      <c r="C54" s="230"/>
      <c r="D54" s="231"/>
      <c r="E54" s="231"/>
      <c r="F54" s="231"/>
      <c r="G54" s="231"/>
      <c r="H54" s="231"/>
      <c r="I54" s="232"/>
      <c r="J54" s="75">
        <f>IF(ISBLANK(J51),"",SUM(J52:J53))</f>
        <v>0</v>
      </c>
      <c r="K54" s="76"/>
      <c r="L54" s="77" t="s">
        <v>20</v>
      </c>
      <c r="M54" s="77"/>
      <c r="N54" s="76">
        <f>IF(ISBLANK(J51),"",SUM(N52:O53))</f>
        <v>3</v>
      </c>
      <c r="O54" s="78"/>
      <c r="P54" s="75">
        <f>IF(ISBLANK(P51),"",SUM(P52:P53))</f>
      </c>
      <c r="Q54" s="76"/>
      <c r="R54" s="77" t="s">
        <v>20</v>
      </c>
      <c r="S54" s="77"/>
      <c r="T54" s="76">
        <f>IF(ISBLANK(P51),"",SUM(T52:T53))</f>
      </c>
      <c r="U54" s="78"/>
      <c r="V54" s="75">
        <f>IF(ISBLANK(V51),"",SUM(V52:V53))</f>
        <v>1</v>
      </c>
      <c r="W54" s="76"/>
      <c r="X54" s="77" t="s">
        <v>20</v>
      </c>
      <c r="Y54" s="77"/>
      <c r="Z54" s="76">
        <f>IF(ISBLANK(V51),"",SUM(Z52:Z53))</f>
        <v>0</v>
      </c>
      <c r="AA54" s="78"/>
      <c r="AB54" s="75">
        <f>IF(ISBLANK(AB51),"",SUM(AB52:AB53))</f>
      </c>
      <c r="AC54" s="76"/>
      <c r="AD54" s="77" t="s">
        <v>20</v>
      </c>
      <c r="AE54" s="77"/>
      <c r="AF54" s="76">
        <f>IF(ISBLANK(AB51),"",SUM(AF52:AF53))</f>
      </c>
      <c r="AG54" s="78"/>
      <c r="AH54" s="72"/>
      <c r="AI54" s="73"/>
      <c r="AJ54" s="73"/>
      <c r="AK54" s="73"/>
      <c r="AL54" s="73"/>
      <c r="AM54" s="74"/>
      <c r="AN54" s="75">
        <f>IF(ISBLANK(AN51),"",SUM(AN52:AN53))</f>
      </c>
      <c r="AO54" s="76"/>
      <c r="AP54" s="77" t="s">
        <v>20</v>
      </c>
      <c r="AQ54" s="77"/>
      <c r="AR54" s="76">
        <f>IF(ISBLANK(AN51),"",SUM(AR52:AR53))</f>
      </c>
      <c r="AS54" s="78"/>
      <c r="AT54" s="75">
        <f>IF(ISBLANK(AT51),"",SUM(AT52:AT53))</f>
      </c>
      <c r="AU54" s="76"/>
      <c r="AV54" s="77" t="s">
        <v>20</v>
      </c>
      <c r="AW54" s="77"/>
      <c r="AX54" s="76">
        <f>IF(ISBLANK(AT51),"",SUM(AX52:AX53))</f>
      </c>
      <c r="AY54" s="78"/>
      <c r="AZ54" s="112"/>
      <c r="BA54" s="113"/>
      <c r="BB54" s="94"/>
      <c r="BC54" s="95"/>
      <c r="BD54" s="94"/>
      <c r="BE54" s="95"/>
      <c r="BF54" s="94"/>
      <c r="BG54" s="95"/>
      <c r="BH54" s="94"/>
      <c r="BI54" s="95"/>
      <c r="BJ54" s="94"/>
      <c r="BK54" s="95"/>
      <c r="BL54" s="94"/>
      <c r="BM54" s="95"/>
      <c r="BN54" s="100"/>
      <c r="BO54" s="101"/>
      <c r="BP54" s="102"/>
      <c r="BQ54" s="103"/>
      <c r="BR54" s="104"/>
      <c r="BS54" s="86"/>
    </row>
    <row r="55" spans="1:71" ht="18" customHeight="1">
      <c r="A55" s="114">
        <f>BP55</f>
        <v>6</v>
      </c>
      <c r="B55" s="115">
        <v>6</v>
      </c>
      <c r="C55" s="224" t="s">
        <v>48</v>
      </c>
      <c r="D55" s="225"/>
      <c r="E55" s="225"/>
      <c r="F55" s="225"/>
      <c r="G55" s="225"/>
      <c r="H55" s="225"/>
      <c r="I55" s="226"/>
      <c r="J55" s="105"/>
      <c r="K55" s="106"/>
      <c r="L55" s="106"/>
      <c r="M55" s="106"/>
      <c r="N55" s="106"/>
      <c r="O55" s="107"/>
      <c r="P55" s="105"/>
      <c r="Q55" s="106"/>
      <c r="R55" s="106"/>
      <c r="S55" s="106"/>
      <c r="T55" s="106"/>
      <c r="U55" s="107"/>
      <c r="V55" s="105"/>
      <c r="W55" s="106"/>
      <c r="X55" s="106"/>
      <c r="Y55" s="106"/>
      <c r="Z55" s="106"/>
      <c r="AA55" s="107"/>
      <c r="AB55" s="105"/>
      <c r="AC55" s="106"/>
      <c r="AD55" s="106"/>
      <c r="AE55" s="106"/>
      <c r="AF55" s="106"/>
      <c r="AG55" s="107"/>
      <c r="AH55" s="105"/>
      <c r="AI55" s="106"/>
      <c r="AJ55" s="106"/>
      <c r="AK55" s="106"/>
      <c r="AL55" s="106"/>
      <c r="AM55" s="107"/>
      <c r="AN55" s="105"/>
      <c r="AO55" s="106"/>
      <c r="AP55" s="106"/>
      <c r="AQ55" s="106"/>
      <c r="AR55" s="106"/>
      <c r="AS55" s="107"/>
      <c r="AT55" s="105"/>
      <c r="AU55" s="106"/>
      <c r="AV55" s="106"/>
      <c r="AW55" s="106"/>
      <c r="AX55" s="106"/>
      <c r="AY55" s="107"/>
      <c r="AZ55" s="108">
        <f>SUM(BB55:BF58)</f>
        <v>0</v>
      </c>
      <c r="BA55" s="109"/>
      <c r="BB55" s="90">
        <f>COUNTIF(J55:AY55,"○")</f>
        <v>0</v>
      </c>
      <c r="BC55" s="91"/>
      <c r="BD55" s="90">
        <f>COUNTIF(J55:AY55,"△")</f>
        <v>0</v>
      </c>
      <c r="BE55" s="91"/>
      <c r="BF55" s="90">
        <f>COUNTIF(J55:AY55,"●")</f>
        <v>0</v>
      </c>
      <c r="BG55" s="91"/>
      <c r="BH55" s="90">
        <f>BB55*3+BD55*1</f>
        <v>0</v>
      </c>
      <c r="BI55" s="91"/>
      <c r="BJ55" s="90">
        <f>SUM(J58,P58,V58,AB58,AH58,AN58,AT58)</f>
        <v>0</v>
      </c>
      <c r="BK55" s="91"/>
      <c r="BL55" s="90">
        <f>SUM(N58,T58,Z58,AF58,AL58,AR58,AX58)</f>
        <v>0</v>
      </c>
      <c r="BM55" s="91"/>
      <c r="BN55" s="96">
        <f>BJ55-BL55</f>
        <v>0</v>
      </c>
      <c r="BO55" s="97"/>
      <c r="BP55" s="102">
        <f>IF(ISBLANK(B55),"",RANK(BS55,$BS$35:$BS$62))</f>
        <v>6</v>
      </c>
      <c r="BQ55" s="103"/>
      <c r="BR55" s="104"/>
      <c r="BS55" s="86">
        <f>BH55*10000+BN55*100+BJ55</f>
        <v>0</v>
      </c>
    </row>
    <row r="56" spans="1:71" ht="10.5" customHeight="1">
      <c r="A56" s="114"/>
      <c r="B56" s="115"/>
      <c r="C56" s="227"/>
      <c r="D56" s="228"/>
      <c r="E56" s="228"/>
      <c r="F56" s="228"/>
      <c r="G56" s="228"/>
      <c r="H56" s="228"/>
      <c r="I56" s="229"/>
      <c r="J56" s="87">
        <f>IF(ISBLANK(J55),"",AR36)</f>
      </c>
      <c r="K56" s="88"/>
      <c r="L56" s="7"/>
      <c r="M56" s="7" t="s">
        <v>18</v>
      </c>
      <c r="N56" s="88">
        <f>IF(ISBLANK(J55),"",AN36)</f>
      </c>
      <c r="O56" s="89"/>
      <c r="P56" s="87">
        <f>IF(ISBLANK(P55),"",AR40)</f>
      </c>
      <c r="Q56" s="88"/>
      <c r="R56" s="85" t="s">
        <v>18</v>
      </c>
      <c r="S56" s="85"/>
      <c r="T56" s="88">
        <f>IF(ISBLANK(P55),"",AN40)</f>
      </c>
      <c r="U56" s="89"/>
      <c r="V56" s="87">
        <f>IF(ISBLANK(V55),"",AR44)</f>
      </c>
      <c r="W56" s="88"/>
      <c r="X56" s="85" t="s">
        <v>18</v>
      </c>
      <c r="Y56" s="85"/>
      <c r="Z56" s="88">
        <f>IF(ISBLANK(V55),"",AN44)</f>
      </c>
      <c r="AA56" s="89"/>
      <c r="AB56" s="87">
        <f>IF(ISBLANK(AB55),"",AR48)</f>
      </c>
      <c r="AC56" s="88"/>
      <c r="AD56" s="85" t="s">
        <v>18</v>
      </c>
      <c r="AE56" s="85"/>
      <c r="AF56" s="88">
        <f>IF(ISBLANK(AB55),"",AN48)</f>
      </c>
      <c r="AG56" s="89"/>
      <c r="AH56" s="87">
        <f>IF(ISBLANK(AH55),"",AR52)</f>
      </c>
      <c r="AI56" s="88"/>
      <c r="AJ56" s="85" t="s">
        <v>18</v>
      </c>
      <c r="AK56" s="85"/>
      <c r="AL56" s="88">
        <f>IF(ISBLANK(AH55),"",AN52)</f>
      </c>
      <c r="AM56" s="89"/>
      <c r="AN56" s="79"/>
      <c r="AO56" s="80"/>
      <c r="AP56" s="80"/>
      <c r="AQ56" s="80"/>
      <c r="AR56" s="80"/>
      <c r="AS56" s="81"/>
      <c r="AT56" s="87"/>
      <c r="AU56" s="88"/>
      <c r="AV56" s="85" t="s">
        <v>18</v>
      </c>
      <c r="AW56" s="85"/>
      <c r="AX56" s="88"/>
      <c r="AY56" s="89"/>
      <c r="AZ56" s="110"/>
      <c r="BA56" s="111"/>
      <c r="BB56" s="92"/>
      <c r="BC56" s="93"/>
      <c r="BD56" s="92"/>
      <c r="BE56" s="93"/>
      <c r="BF56" s="92"/>
      <c r="BG56" s="93"/>
      <c r="BH56" s="92"/>
      <c r="BI56" s="93"/>
      <c r="BJ56" s="92"/>
      <c r="BK56" s="93"/>
      <c r="BL56" s="92"/>
      <c r="BM56" s="93"/>
      <c r="BN56" s="98"/>
      <c r="BO56" s="99"/>
      <c r="BP56" s="102"/>
      <c r="BQ56" s="103"/>
      <c r="BR56" s="104"/>
      <c r="BS56" s="86"/>
    </row>
    <row r="57" spans="1:71" ht="10.5" customHeight="1">
      <c r="A57" s="114"/>
      <c r="B57" s="115"/>
      <c r="C57" s="227"/>
      <c r="D57" s="228"/>
      <c r="E57" s="228"/>
      <c r="F57" s="228"/>
      <c r="G57" s="228"/>
      <c r="H57" s="228"/>
      <c r="I57" s="229"/>
      <c r="J57" s="82">
        <f>IF(ISBLANK(J55),"",AR37)</f>
      </c>
      <c r="K57" s="83"/>
      <c r="L57" s="7"/>
      <c r="M57" s="7" t="s">
        <v>19</v>
      </c>
      <c r="N57" s="83">
        <f>IF(ISBLANK(J55),"",AN37)</f>
      </c>
      <c r="O57" s="84"/>
      <c r="P57" s="82">
        <f>IF(ISBLANK(P55),"",AR41)</f>
      </c>
      <c r="Q57" s="83"/>
      <c r="R57" s="85" t="s">
        <v>19</v>
      </c>
      <c r="S57" s="85"/>
      <c r="T57" s="83">
        <f>IF(ISBLANK(P55),"",AN41)</f>
      </c>
      <c r="U57" s="84"/>
      <c r="V57" s="82">
        <f>IF(ISBLANK(V55),"",AR45)</f>
      </c>
      <c r="W57" s="83"/>
      <c r="X57" s="85" t="s">
        <v>19</v>
      </c>
      <c r="Y57" s="85"/>
      <c r="Z57" s="83">
        <f>IF(ISBLANK(V55),"",AN45)</f>
      </c>
      <c r="AA57" s="84"/>
      <c r="AB57" s="82">
        <f>IF(ISBLANK(AB55),"",AR49)</f>
      </c>
      <c r="AC57" s="83"/>
      <c r="AD57" s="85" t="s">
        <v>19</v>
      </c>
      <c r="AE57" s="85"/>
      <c r="AF57" s="83">
        <f>IF(ISBLANK(AB55),"",AN49)</f>
      </c>
      <c r="AG57" s="84"/>
      <c r="AH57" s="82">
        <f>IF(ISBLANK(AH55),"",AR53)</f>
      </c>
      <c r="AI57" s="83"/>
      <c r="AJ57" s="85" t="s">
        <v>19</v>
      </c>
      <c r="AK57" s="85"/>
      <c r="AL57" s="83">
        <f>IF(ISBLANK(AH55),"",AN53)</f>
      </c>
      <c r="AM57" s="84"/>
      <c r="AN57" s="79"/>
      <c r="AO57" s="80"/>
      <c r="AP57" s="80"/>
      <c r="AQ57" s="80"/>
      <c r="AR57" s="80"/>
      <c r="AS57" s="81"/>
      <c r="AT57" s="82"/>
      <c r="AU57" s="83"/>
      <c r="AV57" s="85" t="s">
        <v>19</v>
      </c>
      <c r="AW57" s="85"/>
      <c r="AX57" s="83"/>
      <c r="AY57" s="84"/>
      <c r="AZ57" s="110"/>
      <c r="BA57" s="111"/>
      <c r="BB57" s="92"/>
      <c r="BC57" s="93"/>
      <c r="BD57" s="92"/>
      <c r="BE57" s="93"/>
      <c r="BF57" s="92"/>
      <c r="BG57" s="93"/>
      <c r="BH57" s="92"/>
      <c r="BI57" s="93"/>
      <c r="BJ57" s="92"/>
      <c r="BK57" s="93"/>
      <c r="BL57" s="92"/>
      <c r="BM57" s="93"/>
      <c r="BN57" s="98"/>
      <c r="BO57" s="99"/>
      <c r="BP57" s="102"/>
      <c r="BQ57" s="103"/>
      <c r="BR57" s="104"/>
      <c r="BS57" s="86"/>
    </row>
    <row r="58" spans="1:71" ht="10.5" customHeight="1">
      <c r="A58" s="114"/>
      <c r="B58" s="115"/>
      <c r="C58" s="230"/>
      <c r="D58" s="231"/>
      <c r="E58" s="231"/>
      <c r="F58" s="231"/>
      <c r="G58" s="231"/>
      <c r="H58" s="231"/>
      <c r="I58" s="232"/>
      <c r="J58" s="75">
        <f>IF(ISBLANK(J55),"",SUM(J56:J57))</f>
      </c>
      <c r="K58" s="76"/>
      <c r="L58" s="22"/>
      <c r="M58" s="8" t="s">
        <v>20</v>
      </c>
      <c r="N58" s="76">
        <f>IF(ISBLANK(J55),"",SUM(N56:O57))</f>
      </c>
      <c r="O58" s="78"/>
      <c r="P58" s="75">
        <f>IF(ISBLANK(P55),"",SUM(P56:P57))</f>
      </c>
      <c r="Q58" s="76"/>
      <c r="R58" s="77" t="s">
        <v>20</v>
      </c>
      <c r="S58" s="77"/>
      <c r="T58" s="76">
        <f>IF(ISBLANK(P55),"",SUM(T56:T57))</f>
      </c>
      <c r="U58" s="78"/>
      <c r="V58" s="75">
        <f>IF(ISBLANK(V55),"",SUM(V56:V57))</f>
      </c>
      <c r="W58" s="76"/>
      <c r="X58" s="77" t="s">
        <v>20</v>
      </c>
      <c r="Y58" s="77"/>
      <c r="Z58" s="76">
        <f>IF(ISBLANK(V55),"",SUM(Z56:Z57))</f>
      </c>
      <c r="AA58" s="78"/>
      <c r="AB58" s="75">
        <f>IF(ISBLANK(AB55),"",SUM(AB56:AB57))</f>
      </c>
      <c r="AC58" s="76"/>
      <c r="AD58" s="77" t="s">
        <v>20</v>
      </c>
      <c r="AE58" s="77"/>
      <c r="AF58" s="76">
        <f>IF(ISBLANK(AB55),"",SUM(AF56:AF57))</f>
      </c>
      <c r="AG58" s="78"/>
      <c r="AH58" s="75">
        <f>IF(ISBLANK(AH55),"",SUM(AH56:AH57))</f>
      </c>
      <c r="AI58" s="76"/>
      <c r="AJ58" s="77" t="s">
        <v>20</v>
      </c>
      <c r="AK58" s="77"/>
      <c r="AL58" s="76">
        <f>IF(ISBLANK(AH55),"",SUM(AL56:AL57))</f>
      </c>
      <c r="AM58" s="78"/>
      <c r="AN58" s="72"/>
      <c r="AO58" s="73"/>
      <c r="AP58" s="73"/>
      <c r="AQ58" s="73"/>
      <c r="AR58" s="73"/>
      <c r="AS58" s="74"/>
      <c r="AT58" s="75">
        <f>IF(ISBLANK(AT55),"",SUM(AT56:AT57))</f>
      </c>
      <c r="AU58" s="76"/>
      <c r="AV58" s="77" t="s">
        <v>20</v>
      </c>
      <c r="AW58" s="77"/>
      <c r="AX58" s="76">
        <f>IF(ISBLANK(AT55),"",SUM(AX56:AX57))</f>
      </c>
      <c r="AY58" s="78"/>
      <c r="AZ58" s="112"/>
      <c r="BA58" s="113"/>
      <c r="BB58" s="94"/>
      <c r="BC58" s="95"/>
      <c r="BD58" s="94"/>
      <c r="BE58" s="95"/>
      <c r="BF58" s="94"/>
      <c r="BG58" s="95"/>
      <c r="BH58" s="94"/>
      <c r="BI58" s="95"/>
      <c r="BJ58" s="94"/>
      <c r="BK58" s="95"/>
      <c r="BL58" s="94"/>
      <c r="BM58" s="95"/>
      <c r="BN58" s="100"/>
      <c r="BO58" s="101"/>
      <c r="BP58" s="102"/>
      <c r="BQ58" s="103"/>
      <c r="BR58" s="104"/>
      <c r="BS58" s="86"/>
    </row>
    <row r="59" spans="1:71" ht="18" customHeight="1">
      <c r="A59" s="114">
        <f>BP59</f>
        <v>1</v>
      </c>
      <c r="B59" s="115">
        <v>7</v>
      </c>
      <c r="C59" s="224" t="s">
        <v>49</v>
      </c>
      <c r="D59" s="225"/>
      <c r="E59" s="225"/>
      <c r="F59" s="225"/>
      <c r="G59" s="225"/>
      <c r="H59" s="225"/>
      <c r="I59" s="226"/>
      <c r="J59" s="105" t="s">
        <v>129</v>
      </c>
      <c r="K59" s="106"/>
      <c r="L59" s="106"/>
      <c r="M59" s="106"/>
      <c r="N59" s="106"/>
      <c r="O59" s="107"/>
      <c r="P59" s="105"/>
      <c r="Q59" s="106"/>
      <c r="R59" s="106"/>
      <c r="S59" s="106"/>
      <c r="T59" s="106"/>
      <c r="U59" s="107"/>
      <c r="V59" s="105"/>
      <c r="W59" s="106"/>
      <c r="X59" s="106"/>
      <c r="Y59" s="106"/>
      <c r="Z59" s="106"/>
      <c r="AA59" s="107"/>
      <c r="AB59" s="105" t="s">
        <v>130</v>
      </c>
      <c r="AC59" s="106"/>
      <c r="AD59" s="106"/>
      <c r="AE59" s="106"/>
      <c r="AF59" s="106"/>
      <c r="AG59" s="107"/>
      <c r="AH59" s="195"/>
      <c r="AI59" s="196"/>
      <c r="AJ59" s="106"/>
      <c r="AK59" s="106"/>
      <c r="AL59" s="106"/>
      <c r="AM59" s="107"/>
      <c r="AN59" s="105"/>
      <c r="AO59" s="106"/>
      <c r="AP59" s="106"/>
      <c r="AQ59" s="106"/>
      <c r="AR59" s="106"/>
      <c r="AS59" s="107"/>
      <c r="AT59" s="105"/>
      <c r="AU59" s="106"/>
      <c r="AV59" s="106"/>
      <c r="AW59" s="106"/>
      <c r="AX59" s="106"/>
      <c r="AY59" s="107"/>
      <c r="AZ59" s="108">
        <f>SUM(BB59:BF62)</f>
        <v>2</v>
      </c>
      <c r="BA59" s="109"/>
      <c r="BB59" s="90">
        <f>COUNTIF(J59:AY59,"○")</f>
        <v>1</v>
      </c>
      <c r="BC59" s="91"/>
      <c r="BD59" s="90">
        <f>COUNTIF(J59:AY59,"△")</f>
        <v>1</v>
      </c>
      <c r="BE59" s="91"/>
      <c r="BF59" s="90">
        <f>COUNTIF(J59:AY59,"●")</f>
        <v>0</v>
      </c>
      <c r="BG59" s="91"/>
      <c r="BH59" s="90">
        <f>BB59*3+BD59*1</f>
        <v>4</v>
      </c>
      <c r="BI59" s="91"/>
      <c r="BJ59" s="90">
        <f>SUM(J62,P62,V62,AB62,AH62,AN62,AT62)</f>
        <v>4</v>
      </c>
      <c r="BK59" s="91"/>
      <c r="BL59" s="90">
        <f>SUM(N62,T62,Z62,AF62,AL62,AR62,AX62)</f>
        <v>2</v>
      </c>
      <c r="BM59" s="91"/>
      <c r="BN59" s="96">
        <f>BJ59-BL59</f>
        <v>2</v>
      </c>
      <c r="BO59" s="97"/>
      <c r="BP59" s="102">
        <f>IF(ISBLANK(B59),"",RANK(BS59,$BS$35:$BS$62))</f>
        <v>1</v>
      </c>
      <c r="BQ59" s="103"/>
      <c r="BR59" s="104"/>
      <c r="BS59" s="86">
        <f>BH59*10000+BN59*100+BJ59</f>
        <v>40204</v>
      </c>
    </row>
    <row r="60" spans="1:71" ht="10.5" customHeight="1">
      <c r="A60" s="114"/>
      <c r="B60" s="115"/>
      <c r="C60" s="227"/>
      <c r="D60" s="228"/>
      <c r="E60" s="228"/>
      <c r="F60" s="228"/>
      <c r="G60" s="228"/>
      <c r="H60" s="228"/>
      <c r="I60" s="229"/>
      <c r="J60" s="87">
        <f>IF(ISBLANK(J59),"",AX36)</f>
        <v>1</v>
      </c>
      <c r="K60" s="88"/>
      <c r="L60" s="7" t="s">
        <v>18</v>
      </c>
      <c r="M60" s="7"/>
      <c r="N60" s="88">
        <f>IF(ISBLANK(J59),"",AT36)</f>
        <v>0</v>
      </c>
      <c r="O60" s="89"/>
      <c r="P60" s="87">
        <f>IF(ISBLANK(P59),"",AX40)</f>
      </c>
      <c r="Q60" s="88"/>
      <c r="R60" s="7" t="s">
        <v>18</v>
      </c>
      <c r="S60" s="7"/>
      <c r="T60" s="88">
        <f>IF(ISBLANK(P59),"",AT40)</f>
      </c>
      <c r="U60" s="89"/>
      <c r="V60" s="87">
        <f>IF(ISBLANK(V59),"",AX44)</f>
      </c>
      <c r="W60" s="88"/>
      <c r="X60" s="7" t="s">
        <v>18</v>
      </c>
      <c r="Y60" s="7"/>
      <c r="Z60" s="88">
        <f>IF(ISBLANK(V59),"",AT44)</f>
      </c>
      <c r="AA60" s="89"/>
      <c r="AB60" s="87">
        <f>IF(ISBLANK(AB59),"",AX48)</f>
        <v>1</v>
      </c>
      <c r="AC60" s="88"/>
      <c r="AD60" s="7" t="s">
        <v>18</v>
      </c>
      <c r="AE60" s="7"/>
      <c r="AF60" s="88">
        <f>IF(ISBLANK(AB59),"",AT48)</f>
        <v>1</v>
      </c>
      <c r="AG60" s="89"/>
      <c r="AH60" s="87">
        <f>IF(ISBLANK(AH59),"",AX52)</f>
      </c>
      <c r="AI60" s="88"/>
      <c r="AJ60" s="7" t="s">
        <v>18</v>
      </c>
      <c r="AK60" s="7"/>
      <c r="AL60" s="88">
        <f>IF(ISBLANK(AH59),"",AT52)</f>
      </c>
      <c r="AM60" s="89"/>
      <c r="AN60" s="87">
        <f>IF(ISBLANK(AN59),"",AX56)</f>
      </c>
      <c r="AO60" s="88"/>
      <c r="AP60" s="7" t="s">
        <v>18</v>
      </c>
      <c r="AQ60" s="7"/>
      <c r="AR60" s="88">
        <f>IF(ISBLANK(AN59),"",AT56)</f>
      </c>
      <c r="AS60" s="89"/>
      <c r="AT60" s="79"/>
      <c r="AU60" s="80"/>
      <c r="AV60" s="80"/>
      <c r="AW60" s="80"/>
      <c r="AX60" s="80"/>
      <c r="AY60" s="81"/>
      <c r="AZ60" s="110"/>
      <c r="BA60" s="111"/>
      <c r="BB60" s="92"/>
      <c r="BC60" s="93"/>
      <c r="BD60" s="92"/>
      <c r="BE60" s="93"/>
      <c r="BF60" s="92"/>
      <c r="BG60" s="93"/>
      <c r="BH60" s="92"/>
      <c r="BI60" s="93"/>
      <c r="BJ60" s="92"/>
      <c r="BK60" s="93"/>
      <c r="BL60" s="92"/>
      <c r="BM60" s="93"/>
      <c r="BN60" s="98"/>
      <c r="BO60" s="99"/>
      <c r="BP60" s="102"/>
      <c r="BQ60" s="103"/>
      <c r="BR60" s="104"/>
      <c r="BS60" s="86"/>
    </row>
    <row r="61" spans="1:71" ht="10.5" customHeight="1">
      <c r="A61" s="114"/>
      <c r="B61" s="115"/>
      <c r="C61" s="227"/>
      <c r="D61" s="228"/>
      <c r="E61" s="228"/>
      <c r="F61" s="228"/>
      <c r="G61" s="228"/>
      <c r="H61" s="228"/>
      <c r="I61" s="229"/>
      <c r="J61" s="82">
        <f>IF(ISBLANK(J59),"",AX37)</f>
        <v>1</v>
      </c>
      <c r="K61" s="83"/>
      <c r="L61" s="7" t="s">
        <v>19</v>
      </c>
      <c r="M61" s="7"/>
      <c r="N61" s="83">
        <f>IF(ISBLANK(J59),"",AT37)</f>
        <v>0</v>
      </c>
      <c r="O61" s="84"/>
      <c r="P61" s="82">
        <f>IF(ISBLANK(P59),"",AX41)</f>
      </c>
      <c r="Q61" s="83"/>
      <c r="R61" s="7" t="s">
        <v>19</v>
      </c>
      <c r="S61" s="7"/>
      <c r="T61" s="83">
        <f>IF(ISBLANK(P59),"",AT41)</f>
      </c>
      <c r="U61" s="84"/>
      <c r="V61" s="82">
        <f>IF(ISBLANK(V59),"",AX45)</f>
      </c>
      <c r="W61" s="83"/>
      <c r="X61" s="7" t="s">
        <v>19</v>
      </c>
      <c r="Y61" s="7"/>
      <c r="Z61" s="83">
        <f>IF(ISBLANK(V59),"",AT45)</f>
      </c>
      <c r="AA61" s="84"/>
      <c r="AB61" s="82">
        <f>IF(ISBLANK(AB59),"",AX49)</f>
        <v>1</v>
      </c>
      <c r="AC61" s="83"/>
      <c r="AD61" s="7" t="s">
        <v>19</v>
      </c>
      <c r="AE61" s="7"/>
      <c r="AF61" s="83">
        <f>IF(ISBLANK(AB59),"",AT49)</f>
        <v>1</v>
      </c>
      <c r="AG61" s="84"/>
      <c r="AH61" s="82">
        <f>IF(ISBLANK(AH59),"",AX53)</f>
      </c>
      <c r="AI61" s="83"/>
      <c r="AJ61" s="7" t="s">
        <v>19</v>
      </c>
      <c r="AK61" s="7"/>
      <c r="AL61" s="83">
        <f>IF(ISBLANK(AH59),"",AT53)</f>
      </c>
      <c r="AM61" s="84"/>
      <c r="AN61" s="82">
        <f>IF(ISBLANK(AN59),"",AX57)</f>
      </c>
      <c r="AO61" s="83"/>
      <c r="AP61" s="7" t="s">
        <v>19</v>
      </c>
      <c r="AQ61" s="7"/>
      <c r="AR61" s="83">
        <f>IF(ISBLANK(AN59),"",AT57)</f>
      </c>
      <c r="AS61" s="84"/>
      <c r="AT61" s="79"/>
      <c r="AU61" s="80"/>
      <c r="AV61" s="80"/>
      <c r="AW61" s="80"/>
      <c r="AX61" s="80"/>
      <c r="AY61" s="81"/>
      <c r="AZ61" s="110"/>
      <c r="BA61" s="111"/>
      <c r="BB61" s="92"/>
      <c r="BC61" s="93"/>
      <c r="BD61" s="92"/>
      <c r="BE61" s="93"/>
      <c r="BF61" s="92"/>
      <c r="BG61" s="93"/>
      <c r="BH61" s="92"/>
      <c r="BI61" s="93"/>
      <c r="BJ61" s="92"/>
      <c r="BK61" s="93"/>
      <c r="BL61" s="92"/>
      <c r="BM61" s="93"/>
      <c r="BN61" s="98"/>
      <c r="BO61" s="99"/>
      <c r="BP61" s="102"/>
      <c r="BQ61" s="103"/>
      <c r="BR61" s="104"/>
      <c r="BS61" s="86"/>
    </row>
    <row r="62" spans="1:71" ht="10.5" customHeight="1">
      <c r="A62" s="114"/>
      <c r="B62" s="115"/>
      <c r="C62" s="230"/>
      <c r="D62" s="231"/>
      <c r="E62" s="231"/>
      <c r="F62" s="231"/>
      <c r="G62" s="231"/>
      <c r="H62" s="231"/>
      <c r="I62" s="232"/>
      <c r="J62" s="75">
        <f>IF(ISBLANK(J59),"",SUM(J60:J61))</f>
        <v>2</v>
      </c>
      <c r="K62" s="76"/>
      <c r="L62" s="22" t="s">
        <v>20</v>
      </c>
      <c r="M62" s="8"/>
      <c r="N62" s="76">
        <f>IF(ISBLANK(J59),"",SUM(N60:O61))</f>
        <v>0</v>
      </c>
      <c r="O62" s="78"/>
      <c r="P62" s="75">
        <f>IF(ISBLANK(P59),"",SUM(P60:P61))</f>
      </c>
      <c r="Q62" s="76"/>
      <c r="R62" s="22" t="s">
        <v>20</v>
      </c>
      <c r="S62" s="8"/>
      <c r="T62" s="76">
        <f>IF(ISBLANK(P59),"",SUM(T60:T61))</f>
      </c>
      <c r="U62" s="78"/>
      <c r="V62" s="75">
        <f>IF(ISBLANK(V59),"",SUM(V60:V61))</f>
      </c>
      <c r="W62" s="76"/>
      <c r="X62" s="22" t="s">
        <v>20</v>
      </c>
      <c r="Y62" s="8"/>
      <c r="Z62" s="76">
        <f>IF(ISBLANK(V59),"",SUM(Z60:Z61))</f>
      </c>
      <c r="AA62" s="78"/>
      <c r="AB62" s="75">
        <f>IF(ISBLANK(AB59),"",SUM(AB60:AB61))</f>
        <v>2</v>
      </c>
      <c r="AC62" s="76"/>
      <c r="AD62" s="22" t="s">
        <v>20</v>
      </c>
      <c r="AE62" s="8"/>
      <c r="AF62" s="76">
        <f>IF(ISBLANK(AB59),"",SUM(AF60:AF61))</f>
        <v>2</v>
      </c>
      <c r="AG62" s="78"/>
      <c r="AH62" s="75">
        <f>IF(ISBLANK(AH59),"",SUM(AH60:AH61))</f>
      </c>
      <c r="AI62" s="76"/>
      <c r="AJ62" s="22" t="s">
        <v>20</v>
      </c>
      <c r="AK62" s="8"/>
      <c r="AL62" s="76">
        <f>IF(ISBLANK(AH59),"",SUM(AL60:AL61))</f>
      </c>
      <c r="AM62" s="78"/>
      <c r="AN62" s="75">
        <f>IF(ISBLANK(AN59),"",SUM(AN60:AN61))</f>
      </c>
      <c r="AO62" s="76"/>
      <c r="AP62" s="22" t="s">
        <v>20</v>
      </c>
      <c r="AQ62" s="8"/>
      <c r="AR62" s="76">
        <f>IF(ISBLANK(AN59),"",SUM(AR60:AR61))</f>
      </c>
      <c r="AS62" s="78"/>
      <c r="AT62" s="72"/>
      <c r="AU62" s="73"/>
      <c r="AV62" s="73"/>
      <c r="AW62" s="73"/>
      <c r="AX62" s="73"/>
      <c r="AY62" s="74"/>
      <c r="AZ62" s="112"/>
      <c r="BA62" s="113"/>
      <c r="BB62" s="94"/>
      <c r="BC62" s="95"/>
      <c r="BD62" s="94"/>
      <c r="BE62" s="95"/>
      <c r="BF62" s="94"/>
      <c r="BG62" s="95"/>
      <c r="BH62" s="94"/>
      <c r="BI62" s="95"/>
      <c r="BJ62" s="94"/>
      <c r="BK62" s="95"/>
      <c r="BL62" s="94"/>
      <c r="BM62" s="95"/>
      <c r="BN62" s="100"/>
      <c r="BO62" s="101"/>
      <c r="BP62" s="102"/>
      <c r="BQ62" s="103"/>
      <c r="BR62" s="104"/>
      <c r="BS62" s="86"/>
    </row>
    <row r="63" spans="1:9" ht="9.75" customHeight="1">
      <c r="A63" s="26"/>
      <c r="B63" s="27"/>
      <c r="C63" s="18"/>
      <c r="D63" s="18"/>
      <c r="E63" s="18"/>
      <c r="F63" s="18"/>
      <c r="G63" s="18"/>
      <c r="H63" s="18"/>
      <c r="I63" s="18"/>
    </row>
    <row r="64" spans="3:64" s="23" customFormat="1" ht="19.5" customHeight="1">
      <c r="C64" s="5" t="s">
        <v>26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43" t="s">
        <v>23</v>
      </c>
      <c r="AU64" s="143"/>
      <c r="AV64" s="143"/>
      <c r="AW64" s="143"/>
      <c r="AX64" s="144" t="str">
        <f>BD2</f>
        <v>4月28日(日)</v>
      </c>
      <c r="AY64" s="144"/>
      <c r="AZ64" s="144"/>
      <c r="BA64" s="144"/>
      <c r="BB64" s="144"/>
      <c r="BC64" s="144"/>
      <c r="BD64" s="145" t="str">
        <f>BJ2</f>
        <v>第2節終了時点</v>
      </c>
      <c r="BE64" s="145"/>
      <c r="BF64" s="145"/>
      <c r="BG64" s="145"/>
      <c r="BH64" s="145"/>
      <c r="BI64" s="145"/>
      <c r="BJ64" s="145"/>
      <c r="BK64" s="145"/>
      <c r="BL64" s="145"/>
    </row>
    <row r="65" spans="3:64" s="23" customFormat="1" ht="31.5" customHeight="1">
      <c r="C65" s="256"/>
      <c r="D65" s="257"/>
      <c r="E65" s="257"/>
      <c r="F65" s="257"/>
      <c r="G65" s="257"/>
      <c r="H65" s="257"/>
      <c r="I65" s="258"/>
      <c r="J65" s="259" t="str">
        <f>C66</f>
        <v>湯川中</v>
      </c>
      <c r="K65" s="259"/>
      <c r="L65" s="259"/>
      <c r="M65" s="260"/>
      <c r="N65" s="260"/>
      <c r="O65" s="260"/>
      <c r="P65" s="261" t="str">
        <f>C70</f>
        <v>附属中</v>
      </c>
      <c r="Q65" s="262"/>
      <c r="R65" s="262"/>
      <c r="S65" s="262"/>
      <c r="T65" s="262"/>
      <c r="U65" s="263"/>
      <c r="V65" s="188" t="str">
        <f>C74</f>
        <v>五稜・凌雲中</v>
      </c>
      <c r="W65" s="255"/>
      <c r="X65" s="255"/>
      <c r="Y65" s="255"/>
      <c r="Z65" s="255"/>
      <c r="AA65" s="189"/>
      <c r="AB65" s="188" t="str">
        <f>C78</f>
        <v>的場中</v>
      </c>
      <c r="AC65" s="255"/>
      <c r="AD65" s="255"/>
      <c r="AE65" s="255"/>
      <c r="AF65" s="255"/>
      <c r="AG65" s="189"/>
      <c r="AH65" s="188" t="str">
        <f>C82</f>
        <v>ラ・サール中</v>
      </c>
      <c r="AI65" s="255"/>
      <c r="AJ65" s="255"/>
      <c r="AK65" s="255"/>
      <c r="AL65" s="255"/>
      <c r="AM65" s="189"/>
      <c r="AN65" s="188" t="str">
        <f>C86</f>
        <v>大野中</v>
      </c>
      <c r="AO65" s="255"/>
      <c r="AP65" s="255"/>
      <c r="AQ65" s="255"/>
      <c r="AR65" s="255"/>
      <c r="AS65" s="189"/>
      <c r="AT65" s="188" t="s">
        <v>33</v>
      </c>
      <c r="AU65" s="189"/>
      <c r="AV65" s="190" t="s">
        <v>10</v>
      </c>
      <c r="AW65" s="191"/>
      <c r="AX65" s="190" t="s">
        <v>11</v>
      </c>
      <c r="AY65" s="191"/>
      <c r="AZ65" s="190" t="s">
        <v>12</v>
      </c>
      <c r="BA65" s="191"/>
      <c r="BB65" s="190" t="s">
        <v>13</v>
      </c>
      <c r="BC65" s="191"/>
      <c r="BD65" s="190" t="s">
        <v>14</v>
      </c>
      <c r="BE65" s="191"/>
      <c r="BF65" s="190" t="s">
        <v>15</v>
      </c>
      <c r="BG65" s="191"/>
      <c r="BH65" s="253" t="s">
        <v>16</v>
      </c>
      <c r="BI65" s="254"/>
      <c r="BJ65" s="192" t="s">
        <v>17</v>
      </c>
      <c r="BK65" s="193"/>
      <c r="BL65" s="194"/>
    </row>
    <row r="66" spans="1:65" s="23" customFormat="1" ht="18" customHeight="1">
      <c r="A66" s="114">
        <f>BJ66</f>
        <v>1</v>
      </c>
      <c r="B66" s="125">
        <v>1</v>
      </c>
      <c r="C66" s="244" t="s">
        <v>50</v>
      </c>
      <c r="D66" s="245"/>
      <c r="E66" s="245"/>
      <c r="F66" s="245"/>
      <c r="G66" s="245"/>
      <c r="H66" s="245"/>
      <c r="I66" s="246"/>
      <c r="J66" s="105"/>
      <c r="K66" s="106"/>
      <c r="L66" s="106"/>
      <c r="M66" s="106"/>
      <c r="N66" s="106"/>
      <c r="O66" s="107"/>
      <c r="P66" s="130"/>
      <c r="Q66" s="131"/>
      <c r="R66" s="131"/>
      <c r="S66" s="131"/>
      <c r="T66" s="131"/>
      <c r="U66" s="132"/>
      <c r="V66" s="130"/>
      <c r="W66" s="131"/>
      <c r="X66" s="131"/>
      <c r="Y66" s="131"/>
      <c r="Z66" s="131"/>
      <c r="AA66" s="132"/>
      <c r="AB66" s="130"/>
      <c r="AC66" s="131"/>
      <c r="AD66" s="131"/>
      <c r="AE66" s="131"/>
      <c r="AF66" s="131"/>
      <c r="AG66" s="132"/>
      <c r="AH66" s="130" t="s">
        <v>128</v>
      </c>
      <c r="AI66" s="131"/>
      <c r="AJ66" s="131"/>
      <c r="AK66" s="131"/>
      <c r="AL66" s="131"/>
      <c r="AM66" s="132"/>
      <c r="AN66" s="130" t="s">
        <v>129</v>
      </c>
      <c r="AO66" s="131"/>
      <c r="AP66" s="131"/>
      <c r="AQ66" s="131"/>
      <c r="AR66" s="131"/>
      <c r="AS66" s="132"/>
      <c r="AT66" s="108">
        <f>SUM(AV66:AZ69)</f>
        <v>2</v>
      </c>
      <c r="AU66" s="109"/>
      <c r="AV66" s="90">
        <f>COUNTIF(J66:AS66,"○")</f>
        <v>1</v>
      </c>
      <c r="AW66" s="91"/>
      <c r="AX66" s="90">
        <f>COUNTIF(J66:AS66,"△")</f>
        <v>0</v>
      </c>
      <c r="AY66" s="91"/>
      <c r="AZ66" s="90">
        <f>COUNTIF(J66:AS66,"●")</f>
        <v>1</v>
      </c>
      <c r="BA66" s="91"/>
      <c r="BB66" s="90">
        <f>AV66*3+AX66*1</f>
        <v>3</v>
      </c>
      <c r="BC66" s="91"/>
      <c r="BD66" s="90">
        <f>SUM(J69,P69,V69,AB69,AH69,AN69)</f>
        <v>8</v>
      </c>
      <c r="BE66" s="91"/>
      <c r="BF66" s="90">
        <f>SUM(O69,T69,Z69,AF69,AL69,AR69)</f>
        <v>2</v>
      </c>
      <c r="BG66" s="91"/>
      <c r="BH66" s="96">
        <f>BD66-BF66</f>
        <v>6</v>
      </c>
      <c r="BI66" s="97"/>
      <c r="BJ66" s="102">
        <f>IF(ISBLANK(B66),"",RANK(BM66,$BM$66:$BM$89))</f>
        <v>1</v>
      </c>
      <c r="BK66" s="103"/>
      <c r="BL66" s="104"/>
      <c r="BM66" s="86">
        <f>BB66*10000+BH66*100+BD66</f>
        <v>30608</v>
      </c>
    </row>
    <row r="67" spans="1:65" s="23" customFormat="1" ht="10.5" customHeight="1">
      <c r="A67" s="114"/>
      <c r="B67" s="125"/>
      <c r="C67" s="247"/>
      <c r="D67" s="248"/>
      <c r="E67" s="248"/>
      <c r="F67" s="248"/>
      <c r="G67" s="248"/>
      <c r="H67" s="248"/>
      <c r="I67" s="249"/>
      <c r="J67" s="79"/>
      <c r="K67" s="80"/>
      <c r="L67" s="24"/>
      <c r="M67" s="24"/>
      <c r="N67" s="80"/>
      <c r="O67" s="81"/>
      <c r="P67" s="126"/>
      <c r="Q67" s="127"/>
      <c r="R67" s="128" t="s">
        <v>18</v>
      </c>
      <c r="S67" s="128"/>
      <c r="T67" s="127"/>
      <c r="U67" s="129"/>
      <c r="V67" s="126"/>
      <c r="W67" s="127"/>
      <c r="X67" s="128" t="s">
        <v>18</v>
      </c>
      <c r="Y67" s="128"/>
      <c r="Z67" s="127"/>
      <c r="AA67" s="129"/>
      <c r="AB67" s="126"/>
      <c r="AC67" s="127"/>
      <c r="AD67" s="128" t="s">
        <v>18</v>
      </c>
      <c r="AE67" s="128"/>
      <c r="AF67" s="127"/>
      <c r="AG67" s="129"/>
      <c r="AH67" s="126">
        <v>0</v>
      </c>
      <c r="AI67" s="127"/>
      <c r="AJ67" s="128" t="s">
        <v>18</v>
      </c>
      <c r="AK67" s="128"/>
      <c r="AL67" s="127">
        <v>1</v>
      </c>
      <c r="AM67" s="129"/>
      <c r="AN67" s="126">
        <v>4</v>
      </c>
      <c r="AO67" s="127"/>
      <c r="AP67" s="128" t="s">
        <v>18</v>
      </c>
      <c r="AQ67" s="128"/>
      <c r="AR67" s="127">
        <v>0</v>
      </c>
      <c r="AS67" s="129"/>
      <c r="AT67" s="110"/>
      <c r="AU67" s="111"/>
      <c r="AV67" s="92"/>
      <c r="AW67" s="93"/>
      <c r="AX67" s="92"/>
      <c r="AY67" s="93"/>
      <c r="AZ67" s="92"/>
      <c r="BA67" s="93"/>
      <c r="BB67" s="92"/>
      <c r="BC67" s="93"/>
      <c r="BD67" s="92"/>
      <c r="BE67" s="93"/>
      <c r="BF67" s="92"/>
      <c r="BG67" s="93"/>
      <c r="BH67" s="98"/>
      <c r="BI67" s="99"/>
      <c r="BJ67" s="102"/>
      <c r="BK67" s="103"/>
      <c r="BL67" s="104"/>
      <c r="BM67" s="86"/>
    </row>
    <row r="68" spans="1:65" s="23" customFormat="1" ht="10.5" customHeight="1">
      <c r="A68" s="114"/>
      <c r="B68" s="125"/>
      <c r="C68" s="247"/>
      <c r="D68" s="248"/>
      <c r="E68" s="248"/>
      <c r="F68" s="248"/>
      <c r="G68" s="248"/>
      <c r="H68" s="248"/>
      <c r="I68" s="249"/>
      <c r="J68" s="79"/>
      <c r="K68" s="80"/>
      <c r="L68" s="24"/>
      <c r="M68" s="24"/>
      <c r="N68" s="80"/>
      <c r="O68" s="81"/>
      <c r="P68" s="135"/>
      <c r="Q68" s="133"/>
      <c r="R68" s="128" t="s">
        <v>19</v>
      </c>
      <c r="S68" s="128"/>
      <c r="T68" s="133"/>
      <c r="U68" s="134"/>
      <c r="V68" s="135"/>
      <c r="W68" s="133"/>
      <c r="X68" s="128" t="s">
        <v>19</v>
      </c>
      <c r="Y68" s="128"/>
      <c r="Z68" s="133"/>
      <c r="AA68" s="134"/>
      <c r="AB68" s="135"/>
      <c r="AC68" s="133"/>
      <c r="AD68" s="128" t="s">
        <v>19</v>
      </c>
      <c r="AE68" s="128"/>
      <c r="AF68" s="133"/>
      <c r="AG68" s="134"/>
      <c r="AH68" s="135">
        <v>1</v>
      </c>
      <c r="AI68" s="133"/>
      <c r="AJ68" s="128" t="s">
        <v>19</v>
      </c>
      <c r="AK68" s="128"/>
      <c r="AL68" s="133">
        <v>1</v>
      </c>
      <c r="AM68" s="134"/>
      <c r="AN68" s="135">
        <v>3</v>
      </c>
      <c r="AO68" s="133"/>
      <c r="AP68" s="128" t="s">
        <v>19</v>
      </c>
      <c r="AQ68" s="128"/>
      <c r="AR68" s="133">
        <v>0</v>
      </c>
      <c r="AS68" s="134"/>
      <c r="AT68" s="110"/>
      <c r="AU68" s="111"/>
      <c r="AV68" s="92"/>
      <c r="AW68" s="93"/>
      <c r="AX68" s="92"/>
      <c r="AY68" s="93"/>
      <c r="AZ68" s="92"/>
      <c r="BA68" s="93"/>
      <c r="BB68" s="92"/>
      <c r="BC68" s="93"/>
      <c r="BD68" s="92"/>
      <c r="BE68" s="93"/>
      <c r="BF68" s="92"/>
      <c r="BG68" s="93"/>
      <c r="BH68" s="98"/>
      <c r="BI68" s="99"/>
      <c r="BJ68" s="102"/>
      <c r="BK68" s="103"/>
      <c r="BL68" s="104"/>
      <c r="BM68" s="86"/>
    </row>
    <row r="69" spans="1:65" s="23" customFormat="1" ht="10.5" customHeight="1">
      <c r="A69" s="114"/>
      <c r="B69" s="125"/>
      <c r="C69" s="250"/>
      <c r="D69" s="251"/>
      <c r="E69" s="251"/>
      <c r="F69" s="251"/>
      <c r="G69" s="251"/>
      <c r="H69" s="251"/>
      <c r="I69" s="252"/>
      <c r="J69" s="72"/>
      <c r="K69" s="73"/>
      <c r="L69" s="25"/>
      <c r="M69" s="25"/>
      <c r="N69" s="73"/>
      <c r="O69" s="74"/>
      <c r="P69" s="160">
        <f>IF(ISBLANK(P66),"",SUM(P67:P68))</f>
      </c>
      <c r="Q69" s="158"/>
      <c r="R69" s="157" t="s">
        <v>20</v>
      </c>
      <c r="S69" s="157"/>
      <c r="T69" s="158">
        <f>IF(ISBLANK(P66),"",SUM(T67:T68))</f>
      </c>
      <c r="U69" s="159"/>
      <c r="V69" s="160">
        <f>IF(ISBLANK(V66),"",SUM(V67:V68))</f>
      </c>
      <c r="W69" s="158"/>
      <c r="X69" s="157" t="s">
        <v>20</v>
      </c>
      <c r="Y69" s="157"/>
      <c r="Z69" s="158">
        <f>IF(ISBLANK(V66),"",SUM(Z67:Z68))</f>
      </c>
      <c r="AA69" s="159"/>
      <c r="AB69" s="160">
        <f>IF(ISBLANK(AB66),"",SUM(AB67:AB68))</f>
      </c>
      <c r="AC69" s="158"/>
      <c r="AD69" s="157" t="s">
        <v>20</v>
      </c>
      <c r="AE69" s="157"/>
      <c r="AF69" s="158">
        <f>IF(ISBLANK(AB66),"",SUM(AF67:AF68))</f>
      </c>
      <c r="AG69" s="159"/>
      <c r="AH69" s="160">
        <f>IF(ISBLANK(AH66),"",SUM(AH67:AH68))</f>
        <v>1</v>
      </c>
      <c r="AI69" s="158"/>
      <c r="AJ69" s="157" t="s">
        <v>20</v>
      </c>
      <c r="AK69" s="157"/>
      <c r="AL69" s="158">
        <f>IF(ISBLANK(AH66),"",SUM(AL67:AL68))</f>
        <v>2</v>
      </c>
      <c r="AM69" s="159"/>
      <c r="AN69" s="160">
        <f>IF(ISBLANK(AN66),"",SUM(AN67:AN68))</f>
        <v>7</v>
      </c>
      <c r="AO69" s="158"/>
      <c r="AP69" s="157" t="s">
        <v>20</v>
      </c>
      <c r="AQ69" s="157"/>
      <c r="AR69" s="158">
        <f>IF(ISBLANK(AN66),"",SUM(AR67:AR68))</f>
        <v>0</v>
      </c>
      <c r="AS69" s="159"/>
      <c r="AT69" s="112"/>
      <c r="AU69" s="113"/>
      <c r="AV69" s="94"/>
      <c r="AW69" s="95"/>
      <c r="AX69" s="94"/>
      <c r="AY69" s="95"/>
      <c r="AZ69" s="94"/>
      <c r="BA69" s="95"/>
      <c r="BB69" s="94"/>
      <c r="BC69" s="95"/>
      <c r="BD69" s="94"/>
      <c r="BE69" s="95"/>
      <c r="BF69" s="94"/>
      <c r="BG69" s="95"/>
      <c r="BH69" s="100"/>
      <c r="BI69" s="101"/>
      <c r="BJ69" s="102"/>
      <c r="BK69" s="103"/>
      <c r="BL69" s="104"/>
      <c r="BM69" s="86"/>
    </row>
    <row r="70" spans="1:65" s="23" customFormat="1" ht="18" customHeight="1">
      <c r="A70" s="114">
        <f>BJ70</f>
        <v>4</v>
      </c>
      <c r="B70" s="125">
        <v>2</v>
      </c>
      <c r="C70" s="244" t="s">
        <v>51</v>
      </c>
      <c r="D70" s="245"/>
      <c r="E70" s="245"/>
      <c r="F70" s="245"/>
      <c r="G70" s="245"/>
      <c r="H70" s="245"/>
      <c r="I70" s="246"/>
      <c r="J70" s="130"/>
      <c r="K70" s="131"/>
      <c r="L70" s="131"/>
      <c r="M70" s="131"/>
      <c r="N70" s="131"/>
      <c r="O70" s="132"/>
      <c r="P70" s="105"/>
      <c r="Q70" s="106"/>
      <c r="R70" s="106"/>
      <c r="S70" s="106"/>
      <c r="T70" s="106"/>
      <c r="U70" s="107"/>
      <c r="V70" s="130"/>
      <c r="W70" s="131"/>
      <c r="X70" s="131"/>
      <c r="Y70" s="131"/>
      <c r="Z70" s="131"/>
      <c r="AA70" s="132"/>
      <c r="AB70" s="105" t="s">
        <v>130</v>
      </c>
      <c r="AC70" s="106"/>
      <c r="AD70" s="106"/>
      <c r="AE70" s="106"/>
      <c r="AF70" s="106"/>
      <c r="AG70" s="107"/>
      <c r="AH70" s="105"/>
      <c r="AI70" s="106"/>
      <c r="AJ70" s="106"/>
      <c r="AK70" s="106"/>
      <c r="AL70" s="106"/>
      <c r="AM70" s="107"/>
      <c r="AN70" s="130"/>
      <c r="AO70" s="131"/>
      <c r="AP70" s="131"/>
      <c r="AQ70" s="131"/>
      <c r="AR70" s="131"/>
      <c r="AS70" s="132"/>
      <c r="AT70" s="108">
        <f>SUM(AV70:AZ73)</f>
        <v>1</v>
      </c>
      <c r="AU70" s="109"/>
      <c r="AV70" s="90">
        <f>COUNTIF(J70:AS70,"○")</f>
        <v>0</v>
      </c>
      <c r="AW70" s="91"/>
      <c r="AX70" s="90">
        <f>COUNTIF(J70:AS70,"△")</f>
        <v>1</v>
      </c>
      <c r="AY70" s="91"/>
      <c r="AZ70" s="90">
        <f>COUNTIF(J70:AS70,"●")</f>
        <v>0</v>
      </c>
      <c r="BA70" s="91"/>
      <c r="BB70" s="90">
        <f>AV70*3+AX70*1</f>
        <v>1</v>
      </c>
      <c r="BC70" s="91"/>
      <c r="BD70" s="90">
        <f>SUM(J73,P73,V73,AB73,AH73,AN73)</f>
        <v>1</v>
      </c>
      <c r="BE70" s="91"/>
      <c r="BF70" s="90">
        <f>SUM(N73,T73,Z73,AF73,AL73,AR73)</f>
        <v>1</v>
      </c>
      <c r="BG70" s="91"/>
      <c r="BH70" s="96">
        <f>BD70-BF70</f>
        <v>0</v>
      </c>
      <c r="BI70" s="97"/>
      <c r="BJ70" s="102">
        <f>IF(ISBLANK(B70),"",RANK(BM70,$BM$66:$BM$89))</f>
        <v>4</v>
      </c>
      <c r="BK70" s="103"/>
      <c r="BL70" s="104"/>
      <c r="BM70" s="86">
        <f>BB70*10000+BH70*100+BD70</f>
        <v>10001</v>
      </c>
    </row>
    <row r="71" spans="1:65" s="23" customFormat="1" ht="10.5" customHeight="1">
      <c r="A71" s="114"/>
      <c r="B71" s="125"/>
      <c r="C71" s="247"/>
      <c r="D71" s="248"/>
      <c r="E71" s="248"/>
      <c r="F71" s="248"/>
      <c r="G71" s="248"/>
      <c r="H71" s="248"/>
      <c r="I71" s="249"/>
      <c r="J71" s="126">
        <f>IF(ISBLANK(J70),"",T67)</f>
      </c>
      <c r="K71" s="127"/>
      <c r="L71" s="128" t="s">
        <v>18</v>
      </c>
      <c r="M71" s="128"/>
      <c r="N71" s="127">
        <f>IF(ISBLANK(J70),"",P67)</f>
      </c>
      <c r="O71" s="129"/>
      <c r="P71" s="79"/>
      <c r="Q71" s="80"/>
      <c r="R71" s="80"/>
      <c r="S71" s="80"/>
      <c r="T71" s="80"/>
      <c r="U71" s="81"/>
      <c r="V71" s="126"/>
      <c r="W71" s="127"/>
      <c r="X71" s="128" t="s">
        <v>18</v>
      </c>
      <c r="Y71" s="128"/>
      <c r="Z71" s="127"/>
      <c r="AA71" s="129"/>
      <c r="AB71" s="87">
        <v>0</v>
      </c>
      <c r="AC71" s="88"/>
      <c r="AD71" s="85" t="s">
        <v>18</v>
      </c>
      <c r="AE71" s="85"/>
      <c r="AF71" s="88">
        <v>0</v>
      </c>
      <c r="AG71" s="89"/>
      <c r="AH71" s="87"/>
      <c r="AI71" s="88"/>
      <c r="AJ71" s="85" t="s">
        <v>18</v>
      </c>
      <c r="AK71" s="85"/>
      <c r="AL71" s="88"/>
      <c r="AM71" s="89"/>
      <c r="AN71" s="126"/>
      <c r="AO71" s="127"/>
      <c r="AP71" s="128" t="s">
        <v>18</v>
      </c>
      <c r="AQ71" s="128"/>
      <c r="AR71" s="127"/>
      <c r="AS71" s="129"/>
      <c r="AT71" s="110"/>
      <c r="AU71" s="111"/>
      <c r="AV71" s="92"/>
      <c r="AW71" s="93"/>
      <c r="AX71" s="92"/>
      <c r="AY71" s="93"/>
      <c r="AZ71" s="92"/>
      <c r="BA71" s="93"/>
      <c r="BB71" s="92"/>
      <c r="BC71" s="93"/>
      <c r="BD71" s="92"/>
      <c r="BE71" s="93"/>
      <c r="BF71" s="92"/>
      <c r="BG71" s="93"/>
      <c r="BH71" s="98"/>
      <c r="BI71" s="99"/>
      <c r="BJ71" s="102"/>
      <c r="BK71" s="103"/>
      <c r="BL71" s="104"/>
      <c r="BM71" s="86"/>
    </row>
    <row r="72" spans="1:65" s="23" customFormat="1" ht="10.5" customHeight="1">
      <c r="A72" s="114"/>
      <c r="B72" s="125"/>
      <c r="C72" s="247"/>
      <c r="D72" s="248"/>
      <c r="E72" s="248"/>
      <c r="F72" s="248"/>
      <c r="G72" s="248"/>
      <c r="H72" s="248"/>
      <c r="I72" s="249"/>
      <c r="J72" s="135">
        <f>IF(ISBLANK(J70),"",T68)</f>
      </c>
      <c r="K72" s="133"/>
      <c r="L72" s="128" t="s">
        <v>19</v>
      </c>
      <c r="M72" s="128"/>
      <c r="N72" s="133">
        <f>IF(ISBLANK(J70),"",P68)</f>
      </c>
      <c r="O72" s="134"/>
      <c r="P72" s="79"/>
      <c r="Q72" s="80"/>
      <c r="R72" s="80"/>
      <c r="S72" s="80"/>
      <c r="T72" s="80"/>
      <c r="U72" s="81"/>
      <c r="V72" s="135"/>
      <c r="W72" s="133"/>
      <c r="X72" s="128" t="s">
        <v>19</v>
      </c>
      <c r="Y72" s="128"/>
      <c r="Z72" s="133"/>
      <c r="AA72" s="134"/>
      <c r="AB72" s="82">
        <v>1</v>
      </c>
      <c r="AC72" s="83"/>
      <c r="AD72" s="85" t="s">
        <v>19</v>
      </c>
      <c r="AE72" s="85"/>
      <c r="AF72" s="83">
        <v>1</v>
      </c>
      <c r="AG72" s="84"/>
      <c r="AH72" s="82"/>
      <c r="AI72" s="83"/>
      <c r="AJ72" s="85" t="s">
        <v>19</v>
      </c>
      <c r="AK72" s="85"/>
      <c r="AL72" s="83"/>
      <c r="AM72" s="84"/>
      <c r="AN72" s="135"/>
      <c r="AO72" s="133"/>
      <c r="AP72" s="128" t="s">
        <v>19</v>
      </c>
      <c r="AQ72" s="128"/>
      <c r="AR72" s="133"/>
      <c r="AS72" s="134"/>
      <c r="AT72" s="110"/>
      <c r="AU72" s="111"/>
      <c r="AV72" s="92"/>
      <c r="AW72" s="93"/>
      <c r="AX72" s="92"/>
      <c r="AY72" s="93"/>
      <c r="AZ72" s="92"/>
      <c r="BA72" s="93"/>
      <c r="BB72" s="92"/>
      <c r="BC72" s="93"/>
      <c r="BD72" s="92"/>
      <c r="BE72" s="93"/>
      <c r="BF72" s="92"/>
      <c r="BG72" s="93"/>
      <c r="BH72" s="98"/>
      <c r="BI72" s="99"/>
      <c r="BJ72" s="102"/>
      <c r="BK72" s="103"/>
      <c r="BL72" s="104"/>
      <c r="BM72" s="86"/>
    </row>
    <row r="73" spans="1:65" s="23" customFormat="1" ht="10.5" customHeight="1">
      <c r="A73" s="114"/>
      <c r="B73" s="125"/>
      <c r="C73" s="250"/>
      <c r="D73" s="251"/>
      <c r="E73" s="251"/>
      <c r="F73" s="251"/>
      <c r="G73" s="251"/>
      <c r="H73" s="251"/>
      <c r="I73" s="252"/>
      <c r="J73" s="160">
        <f>IF(ISBLANK(J70),"",SUM(J71:J72))</f>
      </c>
      <c r="K73" s="158"/>
      <c r="L73" s="157" t="s">
        <v>20</v>
      </c>
      <c r="M73" s="157"/>
      <c r="N73" s="158">
        <f>IF(ISBLANK(J70),"",SUM(O71:O72))</f>
      </c>
      <c r="O73" s="159"/>
      <c r="P73" s="72"/>
      <c r="Q73" s="73"/>
      <c r="R73" s="73"/>
      <c r="S73" s="73"/>
      <c r="T73" s="73"/>
      <c r="U73" s="74"/>
      <c r="V73" s="160">
        <f>IF(ISBLANK(V70),"",SUM(V71:V72))</f>
      </c>
      <c r="W73" s="158"/>
      <c r="X73" s="157" t="s">
        <v>20</v>
      </c>
      <c r="Y73" s="157"/>
      <c r="Z73" s="158">
        <f>IF(ISBLANK(V70),"",SUM(Z71:Z72))</f>
      </c>
      <c r="AA73" s="159"/>
      <c r="AB73" s="75">
        <f>IF(ISBLANK(AB70),"",SUM(AB71:AB72))</f>
        <v>1</v>
      </c>
      <c r="AC73" s="76"/>
      <c r="AD73" s="77" t="s">
        <v>20</v>
      </c>
      <c r="AE73" s="77"/>
      <c r="AF73" s="76">
        <f>IF(ISBLANK(AB70),"",SUM(AF71:AF72))</f>
        <v>1</v>
      </c>
      <c r="AG73" s="78"/>
      <c r="AH73" s="75">
        <f>IF(ISBLANK(AH70),"",SUM(AH71:AH72))</f>
      </c>
      <c r="AI73" s="76"/>
      <c r="AJ73" s="77" t="s">
        <v>20</v>
      </c>
      <c r="AK73" s="77"/>
      <c r="AL73" s="76">
        <f>IF(ISBLANK(AH70),"",SUM(AL71:AL72))</f>
      </c>
      <c r="AM73" s="78"/>
      <c r="AN73" s="160">
        <f>IF(ISBLANK(AN70),"",SUM(AN71:AN72))</f>
      </c>
      <c r="AO73" s="158"/>
      <c r="AP73" s="157" t="s">
        <v>20</v>
      </c>
      <c r="AQ73" s="157"/>
      <c r="AR73" s="158">
        <f>IF(ISBLANK(AN70),"",SUM(AR71:AR72))</f>
      </c>
      <c r="AS73" s="159"/>
      <c r="AT73" s="112"/>
      <c r="AU73" s="113"/>
      <c r="AV73" s="94"/>
      <c r="AW73" s="95"/>
      <c r="AX73" s="94"/>
      <c r="AY73" s="95"/>
      <c r="AZ73" s="94"/>
      <c r="BA73" s="95"/>
      <c r="BB73" s="94"/>
      <c r="BC73" s="95"/>
      <c r="BD73" s="94"/>
      <c r="BE73" s="95"/>
      <c r="BF73" s="94"/>
      <c r="BG73" s="95"/>
      <c r="BH73" s="100"/>
      <c r="BI73" s="101"/>
      <c r="BJ73" s="102"/>
      <c r="BK73" s="103"/>
      <c r="BL73" s="104"/>
      <c r="BM73" s="86"/>
    </row>
    <row r="74" spans="1:65" s="23" customFormat="1" ht="18" customHeight="1">
      <c r="A74" s="114">
        <f>BJ74</f>
        <v>3</v>
      </c>
      <c r="B74" s="125">
        <v>3</v>
      </c>
      <c r="C74" s="244" t="s">
        <v>52</v>
      </c>
      <c r="D74" s="245"/>
      <c r="E74" s="245"/>
      <c r="F74" s="245"/>
      <c r="G74" s="245"/>
      <c r="H74" s="245"/>
      <c r="I74" s="246"/>
      <c r="J74" s="130"/>
      <c r="K74" s="131"/>
      <c r="L74" s="131"/>
      <c r="M74" s="131"/>
      <c r="N74" s="131"/>
      <c r="O74" s="132"/>
      <c r="P74" s="130"/>
      <c r="Q74" s="131"/>
      <c r="R74" s="131"/>
      <c r="S74" s="131"/>
      <c r="T74" s="131"/>
      <c r="U74" s="132"/>
      <c r="V74" s="105"/>
      <c r="W74" s="106"/>
      <c r="X74" s="106"/>
      <c r="Y74" s="106"/>
      <c r="Z74" s="106"/>
      <c r="AA74" s="107"/>
      <c r="AB74" s="105"/>
      <c r="AC74" s="106"/>
      <c r="AD74" s="106"/>
      <c r="AE74" s="106"/>
      <c r="AF74" s="106"/>
      <c r="AG74" s="107"/>
      <c r="AH74" s="105"/>
      <c r="AI74" s="106"/>
      <c r="AJ74" s="106"/>
      <c r="AK74" s="106"/>
      <c r="AL74" s="106"/>
      <c r="AM74" s="107"/>
      <c r="AN74" s="105" t="s">
        <v>130</v>
      </c>
      <c r="AO74" s="106"/>
      <c r="AP74" s="106"/>
      <c r="AQ74" s="106"/>
      <c r="AR74" s="106"/>
      <c r="AS74" s="107"/>
      <c r="AT74" s="108">
        <f>SUM(AV74:AZ77)</f>
        <v>1</v>
      </c>
      <c r="AU74" s="109"/>
      <c r="AV74" s="90">
        <f>COUNTIF(J74:AS74,"○")</f>
        <v>0</v>
      </c>
      <c r="AW74" s="91"/>
      <c r="AX74" s="90">
        <f>COUNTIF(J74:AS74,"△")</f>
        <v>1</v>
      </c>
      <c r="AY74" s="91"/>
      <c r="AZ74" s="90">
        <f>COUNTIF(J74:AS74,"●")</f>
        <v>0</v>
      </c>
      <c r="BA74" s="91"/>
      <c r="BB74" s="90">
        <f>AV74*3+AX74*1</f>
        <v>1</v>
      </c>
      <c r="BC74" s="91"/>
      <c r="BD74" s="90">
        <f>SUM(J77,P77,V77,AB77,AH77,AN77)</f>
        <v>2</v>
      </c>
      <c r="BE74" s="91"/>
      <c r="BF74" s="90">
        <f>SUM(N77,T77,Z77,AF77,AL77,AR77)</f>
        <v>2</v>
      </c>
      <c r="BG74" s="91"/>
      <c r="BH74" s="96">
        <f>BD74-BF74</f>
        <v>0</v>
      </c>
      <c r="BI74" s="97"/>
      <c r="BJ74" s="102">
        <f>IF(ISBLANK(B74),"",RANK(BM74,$BM$66:$BM$89))</f>
        <v>3</v>
      </c>
      <c r="BK74" s="103"/>
      <c r="BL74" s="104"/>
      <c r="BM74" s="86">
        <f>BB74*10000+BH74*100+BD74</f>
        <v>10002</v>
      </c>
    </row>
    <row r="75" spans="1:65" s="23" customFormat="1" ht="10.5" customHeight="1">
      <c r="A75" s="114"/>
      <c r="B75" s="125"/>
      <c r="C75" s="247"/>
      <c r="D75" s="248"/>
      <c r="E75" s="248"/>
      <c r="F75" s="248"/>
      <c r="G75" s="248"/>
      <c r="H75" s="248"/>
      <c r="I75" s="249"/>
      <c r="J75" s="126">
        <f>IF(ISBLANK(J74),"",Z67)</f>
      </c>
      <c r="K75" s="127"/>
      <c r="L75" s="128" t="s">
        <v>18</v>
      </c>
      <c r="M75" s="128"/>
      <c r="N75" s="127">
        <f>IF(ISBLANK(J74),"",V67)</f>
      </c>
      <c r="O75" s="129"/>
      <c r="P75" s="126">
        <f>IF(ISBLANK(P74),"",Z71)</f>
      </c>
      <c r="Q75" s="127"/>
      <c r="R75" s="128" t="s">
        <v>18</v>
      </c>
      <c r="S75" s="128"/>
      <c r="T75" s="127">
        <f>IF(ISBLANK(P74),"",V71)</f>
      </c>
      <c r="U75" s="129"/>
      <c r="V75" s="79"/>
      <c r="W75" s="80"/>
      <c r="X75" s="80"/>
      <c r="Y75" s="80"/>
      <c r="Z75" s="80"/>
      <c r="AA75" s="81"/>
      <c r="AB75" s="87"/>
      <c r="AC75" s="88"/>
      <c r="AD75" s="85" t="s">
        <v>18</v>
      </c>
      <c r="AE75" s="85"/>
      <c r="AF75" s="88"/>
      <c r="AG75" s="89"/>
      <c r="AH75" s="87"/>
      <c r="AI75" s="88"/>
      <c r="AJ75" s="85" t="s">
        <v>18</v>
      </c>
      <c r="AK75" s="85"/>
      <c r="AL75" s="88"/>
      <c r="AM75" s="89"/>
      <c r="AN75" s="87">
        <v>1</v>
      </c>
      <c r="AO75" s="88"/>
      <c r="AP75" s="85" t="s">
        <v>18</v>
      </c>
      <c r="AQ75" s="85"/>
      <c r="AR75" s="88">
        <v>1</v>
      </c>
      <c r="AS75" s="89"/>
      <c r="AT75" s="110"/>
      <c r="AU75" s="111"/>
      <c r="AV75" s="92"/>
      <c r="AW75" s="93"/>
      <c r="AX75" s="92"/>
      <c r="AY75" s="93"/>
      <c r="AZ75" s="92"/>
      <c r="BA75" s="93"/>
      <c r="BB75" s="92"/>
      <c r="BC75" s="93"/>
      <c r="BD75" s="92"/>
      <c r="BE75" s="93"/>
      <c r="BF75" s="92"/>
      <c r="BG75" s="93"/>
      <c r="BH75" s="98"/>
      <c r="BI75" s="99"/>
      <c r="BJ75" s="102"/>
      <c r="BK75" s="103"/>
      <c r="BL75" s="104"/>
      <c r="BM75" s="86"/>
    </row>
    <row r="76" spans="1:65" s="23" customFormat="1" ht="10.5" customHeight="1">
      <c r="A76" s="114"/>
      <c r="B76" s="125"/>
      <c r="C76" s="247"/>
      <c r="D76" s="248"/>
      <c r="E76" s="248"/>
      <c r="F76" s="248"/>
      <c r="G76" s="248"/>
      <c r="H76" s="248"/>
      <c r="I76" s="249"/>
      <c r="J76" s="135">
        <f>IF(ISBLANK(J74),"",Z68)</f>
      </c>
      <c r="K76" s="133"/>
      <c r="L76" s="128" t="s">
        <v>19</v>
      </c>
      <c r="M76" s="128"/>
      <c r="N76" s="133">
        <f>IF(ISBLANK(J74),"",V68)</f>
      </c>
      <c r="O76" s="134"/>
      <c r="P76" s="135">
        <f>IF(ISBLANK(P74),"",Z72)</f>
      </c>
      <c r="Q76" s="133"/>
      <c r="R76" s="128" t="s">
        <v>19</v>
      </c>
      <c r="S76" s="128"/>
      <c r="T76" s="133">
        <f>IF(ISBLANK(P74),"",V72)</f>
      </c>
      <c r="U76" s="134"/>
      <c r="V76" s="79"/>
      <c r="W76" s="80"/>
      <c r="X76" s="80"/>
      <c r="Y76" s="80"/>
      <c r="Z76" s="80"/>
      <c r="AA76" s="81"/>
      <c r="AB76" s="82"/>
      <c r="AC76" s="83"/>
      <c r="AD76" s="85" t="s">
        <v>19</v>
      </c>
      <c r="AE76" s="85"/>
      <c r="AF76" s="83"/>
      <c r="AG76" s="84"/>
      <c r="AH76" s="82"/>
      <c r="AI76" s="83"/>
      <c r="AJ76" s="85" t="s">
        <v>19</v>
      </c>
      <c r="AK76" s="85"/>
      <c r="AL76" s="83"/>
      <c r="AM76" s="84"/>
      <c r="AN76" s="82">
        <v>1</v>
      </c>
      <c r="AO76" s="83"/>
      <c r="AP76" s="85" t="s">
        <v>19</v>
      </c>
      <c r="AQ76" s="85"/>
      <c r="AR76" s="83">
        <v>1</v>
      </c>
      <c r="AS76" s="84"/>
      <c r="AT76" s="110"/>
      <c r="AU76" s="111"/>
      <c r="AV76" s="92"/>
      <c r="AW76" s="93"/>
      <c r="AX76" s="92"/>
      <c r="AY76" s="93"/>
      <c r="AZ76" s="92"/>
      <c r="BA76" s="93"/>
      <c r="BB76" s="92"/>
      <c r="BC76" s="93"/>
      <c r="BD76" s="92"/>
      <c r="BE76" s="93"/>
      <c r="BF76" s="92"/>
      <c r="BG76" s="93"/>
      <c r="BH76" s="98"/>
      <c r="BI76" s="99"/>
      <c r="BJ76" s="102"/>
      <c r="BK76" s="103"/>
      <c r="BL76" s="104"/>
      <c r="BM76" s="86"/>
    </row>
    <row r="77" spans="1:65" s="23" customFormat="1" ht="10.5" customHeight="1">
      <c r="A77" s="114"/>
      <c r="B77" s="125"/>
      <c r="C77" s="250"/>
      <c r="D77" s="251"/>
      <c r="E77" s="251"/>
      <c r="F77" s="251"/>
      <c r="G77" s="251"/>
      <c r="H77" s="251"/>
      <c r="I77" s="252"/>
      <c r="J77" s="160">
        <f>IF(ISBLANK(J74),"",SUM(J75:J76))</f>
      </c>
      <c r="K77" s="158"/>
      <c r="L77" s="157" t="s">
        <v>20</v>
      </c>
      <c r="M77" s="157"/>
      <c r="N77" s="158">
        <f>IF(ISBLANK(J74),"",SUM(N75:O76))</f>
      </c>
      <c r="O77" s="159"/>
      <c r="P77" s="160">
        <f>IF(ISBLANK(P74),"",SUM(P75:P76))</f>
      </c>
      <c r="Q77" s="158"/>
      <c r="R77" s="157" t="s">
        <v>20</v>
      </c>
      <c r="S77" s="157"/>
      <c r="T77" s="158">
        <f>IF(ISBLANK(P74),"",SUM(T75:T76))</f>
      </c>
      <c r="U77" s="159"/>
      <c r="V77" s="72"/>
      <c r="W77" s="73"/>
      <c r="X77" s="73"/>
      <c r="Y77" s="73"/>
      <c r="Z77" s="73"/>
      <c r="AA77" s="74"/>
      <c r="AB77" s="75">
        <f>IF(ISBLANK(AB74),"",SUM(AB75:AB76))</f>
      </c>
      <c r="AC77" s="76"/>
      <c r="AD77" s="77" t="s">
        <v>20</v>
      </c>
      <c r="AE77" s="77"/>
      <c r="AF77" s="76">
        <f>IF(ISBLANK(AB74),"",SUM(AF75:AF76))</f>
      </c>
      <c r="AG77" s="78"/>
      <c r="AH77" s="75">
        <f>IF(ISBLANK(AH74),"",SUM(AH75:AH76))</f>
      </c>
      <c r="AI77" s="76"/>
      <c r="AJ77" s="77" t="s">
        <v>20</v>
      </c>
      <c r="AK77" s="77"/>
      <c r="AL77" s="76">
        <f>IF(ISBLANK(AH74),"",SUM(AL75:AL76))</f>
      </c>
      <c r="AM77" s="78"/>
      <c r="AN77" s="75">
        <f>IF(ISBLANK(AN74),"",SUM(AN75:AN76))</f>
        <v>2</v>
      </c>
      <c r="AO77" s="76"/>
      <c r="AP77" s="77" t="s">
        <v>20</v>
      </c>
      <c r="AQ77" s="77"/>
      <c r="AR77" s="76">
        <f>IF(ISBLANK(AN74),"",SUM(AR75:AR76))</f>
        <v>2</v>
      </c>
      <c r="AS77" s="78"/>
      <c r="AT77" s="112"/>
      <c r="AU77" s="113"/>
      <c r="AV77" s="94"/>
      <c r="AW77" s="95"/>
      <c r="AX77" s="94"/>
      <c r="AY77" s="95"/>
      <c r="AZ77" s="94"/>
      <c r="BA77" s="95"/>
      <c r="BB77" s="94"/>
      <c r="BC77" s="95"/>
      <c r="BD77" s="94"/>
      <c r="BE77" s="95"/>
      <c r="BF77" s="94"/>
      <c r="BG77" s="95"/>
      <c r="BH77" s="100"/>
      <c r="BI77" s="101"/>
      <c r="BJ77" s="102"/>
      <c r="BK77" s="103"/>
      <c r="BL77" s="104"/>
      <c r="BM77" s="86"/>
    </row>
    <row r="78" spans="1:65" s="23" customFormat="1" ht="18" customHeight="1">
      <c r="A78" s="114">
        <f>BJ78</f>
        <v>4</v>
      </c>
      <c r="B78" s="125">
        <v>4</v>
      </c>
      <c r="C78" s="244" t="s">
        <v>53</v>
      </c>
      <c r="D78" s="245"/>
      <c r="E78" s="245"/>
      <c r="F78" s="245"/>
      <c r="G78" s="245"/>
      <c r="H78" s="245"/>
      <c r="I78" s="246"/>
      <c r="J78" s="105"/>
      <c r="K78" s="106"/>
      <c r="L78" s="106"/>
      <c r="M78" s="106"/>
      <c r="N78" s="106"/>
      <c r="O78" s="107"/>
      <c r="P78" s="105" t="s">
        <v>130</v>
      </c>
      <c r="Q78" s="106"/>
      <c r="R78" s="106"/>
      <c r="S78" s="106"/>
      <c r="T78" s="106"/>
      <c r="U78" s="107"/>
      <c r="V78" s="105"/>
      <c r="W78" s="106"/>
      <c r="X78" s="106"/>
      <c r="Y78" s="106"/>
      <c r="Z78" s="106"/>
      <c r="AA78" s="107"/>
      <c r="AB78" s="105"/>
      <c r="AC78" s="106"/>
      <c r="AD78" s="106"/>
      <c r="AE78" s="106"/>
      <c r="AF78" s="106"/>
      <c r="AG78" s="107"/>
      <c r="AH78" s="105"/>
      <c r="AI78" s="106"/>
      <c r="AJ78" s="106"/>
      <c r="AK78" s="106"/>
      <c r="AL78" s="106"/>
      <c r="AM78" s="107"/>
      <c r="AN78" s="105"/>
      <c r="AO78" s="106"/>
      <c r="AP78" s="106"/>
      <c r="AQ78" s="106"/>
      <c r="AR78" s="106"/>
      <c r="AS78" s="107"/>
      <c r="AT78" s="108">
        <f>SUM(AV78:AZ81)</f>
        <v>1</v>
      </c>
      <c r="AU78" s="109"/>
      <c r="AV78" s="90">
        <f>COUNTIF(J78:AS78,"○")</f>
        <v>0</v>
      </c>
      <c r="AW78" s="91"/>
      <c r="AX78" s="90">
        <f>COUNTIF(J78:AS78,"△")</f>
        <v>1</v>
      </c>
      <c r="AY78" s="91"/>
      <c r="AZ78" s="90">
        <f>COUNTIF(J78:AS78,"●")</f>
        <v>0</v>
      </c>
      <c r="BA78" s="91"/>
      <c r="BB78" s="90">
        <f>AV78*3+AX78*1</f>
        <v>1</v>
      </c>
      <c r="BC78" s="91"/>
      <c r="BD78" s="90">
        <f>SUM(J81,P81,V81,AB81,AH81,AN81)</f>
        <v>1</v>
      </c>
      <c r="BE78" s="91"/>
      <c r="BF78" s="90">
        <f>SUM(N81,T81,Z81,AF81,AL81,AR81)</f>
        <v>1</v>
      </c>
      <c r="BG78" s="91"/>
      <c r="BH78" s="96">
        <f>BD78-BF78</f>
        <v>0</v>
      </c>
      <c r="BI78" s="97"/>
      <c r="BJ78" s="102">
        <f>IF(ISBLANK(B78),"",RANK(BM78,$BM$66:$BM$89))</f>
        <v>4</v>
      </c>
      <c r="BK78" s="103"/>
      <c r="BL78" s="104"/>
      <c r="BM78" s="86">
        <f>BB78*10000+BH78*100+BD78</f>
        <v>10001</v>
      </c>
    </row>
    <row r="79" spans="1:65" s="23" customFormat="1" ht="10.5" customHeight="1">
      <c r="A79" s="114"/>
      <c r="B79" s="125"/>
      <c r="C79" s="247"/>
      <c r="D79" s="248"/>
      <c r="E79" s="248"/>
      <c r="F79" s="248"/>
      <c r="G79" s="248"/>
      <c r="H79" s="248"/>
      <c r="I79" s="249"/>
      <c r="J79" s="87">
        <f>IF(ISBLANK(J78),"",AF67)</f>
      </c>
      <c r="K79" s="88"/>
      <c r="L79" s="85" t="s">
        <v>18</v>
      </c>
      <c r="M79" s="85"/>
      <c r="N79" s="88">
        <f>IF(ISBLANK(J78),"",AB67)</f>
      </c>
      <c r="O79" s="89"/>
      <c r="P79" s="87">
        <f>IF(ISBLANK(P78),"",AF71)</f>
        <v>0</v>
      </c>
      <c r="Q79" s="88"/>
      <c r="R79" s="85" t="s">
        <v>18</v>
      </c>
      <c r="S79" s="85"/>
      <c r="T79" s="88">
        <f>IF(ISBLANK(P78),"",AB71)</f>
        <v>0</v>
      </c>
      <c r="U79" s="89"/>
      <c r="V79" s="87">
        <f>IF(ISBLANK(V78),"",AF75)</f>
      </c>
      <c r="W79" s="88"/>
      <c r="X79" s="85" t="s">
        <v>18</v>
      </c>
      <c r="Y79" s="85"/>
      <c r="Z79" s="88">
        <f>IF(ISBLANK(V78),"",AB75)</f>
      </c>
      <c r="AA79" s="89"/>
      <c r="AB79" s="79"/>
      <c r="AC79" s="80"/>
      <c r="AD79" s="80"/>
      <c r="AE79" s="80"/>
      <c r="AF79" s="80"/>
      <c r="AG79" s="81"/>
      <c r="AH79" s="87"/>
      <c r="AI79" s="88"/>
      <c r="AJ79" s="85" t="s">
        <v>18</v>
      </c>
      <c r="AK79" s="85"/>
      <c r="AL79" s="88"/>
      <c r="AM79" s="89"/>
      <c r="AN79" s="87"/>
      <c r="AO79" s="88"/>
      <c r="AP79" s="85" t="s">
        <v>18</v>
      </c>
      <c r="AQ79" s="85"/>
      <c r="AR79" s="88"/>
      <c r="AS79" s="89"/>
      <c r="AT79" s="110"/>
      <c r="AU79" s="111"/>
      <c r="AV79" s="92"/>
      <c r="AW79" s="93"/>
      <c r="AX79" s="92"/>
      <c r="AY79" s="93"/>
      <c r="AZ79" s="92"/>
      <c r="BA79" s="93"/>
      <c r="BB79" s="92"/>
      <c r="BC79" s="93"/>
      <c r="BD79" s="92"/>
      <c r="BE79" s="93"/>
      <c r="BF79" s="92"/>
      <c r="BG79" s="93"/>
      <c r="BH79" s="98"/>
      <c r="BI79" s="99"/>
      <c r="BJ79" s="102"/>
      <c r="BK79" s="103"/>
      <c r="BL79" s="104"/>
      <c r="BM79" s="86"/>
    </row>
    <row r="80" spans="1:65" s="23" customFormat="1" ht="10.5" customHeight="1">
      <c r="A80" s="114"/>
      <c r="B80" s="125"/>
      <c r="C80" s="247"/>
      <c r="D80" s="248"/>
      <c r="E80" s="248"/>
      <c r="F80" s="248"/>
      <c r="G80" s="248"/>
      <c r="H80" s="248"/>
      <c r="I80" s="249"/>
      <c r="J80" s="82">
        <f>IF(ISBLANK(J78),"",AF68)</f>
      </c>
      <c r="K80" s="83"/>
      <c r="L80" s="85" t="s">
        <v>19</v>
      </c>
      <c r="M80" s="85"/>
      <c r="N80" s="83">
        <f>IF(ISBLANK(J78),"",AB68)</f>
      </c>
      <c r="O80" s="84"/>
      <c r="P80" s="82">
        <f>IF(ISBLANK(P78),"",AF72)</f>
        <v>1</v>
      </c>
      <c r="Q80" s="83"/>
      <c r="R80" s="85" t="s">
        <v>19</v>
      </c>
      <c r="S80" s="85"/>
      <c r="T80" s="83">
        <f>IF(ISBLANK(P78),"",AB72)</f>
        <v>1</v>
      </c>
      <c r="U80" s="84"/>
      <c r="V80" s="82">
        <f>IF(ISBLANK(V78),"",AF76)</f>
      </c>
      <c r="W80" s="83"/>
      <c r="X80" s="85" t="s">
        <v>19</v>
      </c>
      <c r="Y80" s="85"/>
      <c r="Z80" s="83">
        <f>IF(ISBLANK(V78),"",AB76)</f>
      </c>
      <c r="AA80" s="84"/>
      <c r="AB80" s="79"/>
      <c r="AC80" s="80"/>
      <c r="AD80" s="80"/>
      <c r="AE80" s="80"/>
      <c r="AF80" s="80"/>
      <c r="AG80" s="81"/>
      <c r="AH80" s="82"/>
      <c r="AI80" s="83"/>
      <c r="AJ80" s="85" t="s">
        <v>19</v>
      </c>
      <c r="AK80" s="85"/>
      <c r="AL80" s="83"/>
      <c r="AM80" s="84"/>
      <c r="AN80" s="82"/>
      <c r="AO80" s="83"/>
      <c r="AP80" s="85" t="s">
        <v>19</v>
      </c>
      <c r="AQ80" s="85"/>
      <c r="AR80" s="83"/>
      <c r="AS80" s="84"/>
      <c r="AT80" s="110"/>
      <c r="AU80" s="111"/>
      <c r="AV80" s="92"/>
      <c r="AW80" s="93"/>
      <c r="AX80" s="92"/>
      <c r="AY80" s="93"/>
      <c r="AZ80" s="92"/>
      <c r="BA80" s="93"/>
      <c r="BB80" s="92"/>
      <c r="BC80" s="93"/>
      <c r="BD80" s="92"/>
      <c r="BE80" s="93"/>
      <c r="BF80" s="92"/>
      <c r="BG80" s="93"/>
      <c r="BH80" s="98"/>
      <c r="BI80" s="99"/>
      <c r="BJ80" s="102"/>
      <c r="BK80" s="103"/>
      <c r="BL80" s="104"/>
      <c r="BM80" s="86"/>
    </row>
    <row r="81" spans="1:65" s="23" customFormat="1" ht="10.5" customHeight="1">
      <c r="A81" s="114"/>
      <c r="B81" s="125"/>
      <c r="C81" s="250"/>
      <c r="D81" s="251"/>
      <c r="E81" s="251"/>
      <c r="F81" s="251"/>
      <c r="G81" s="251"/>
      <c r="H81" s="251"/>
      <c r="I81" s="252"/>
      <c r="J81" s="75">
        <f>IF(ISBLANK(J78),"",SUM(J79:J80))</f>
      </c>
      <c r="K81" s="76"/>
      <c r="L81" s="77" t="s">
        <v>20</v>
      </c>
      <c r="M81" s="77"/>
      <c r="N81" s="76">
        <f>IF(ISBLANK(J78),"",SUM(N79:O80))</f>
      </c>
      <c r="O81" s="78"/>
      <c r="P81" s="75">
        <f>IF(ISBLANK(P78),"",SUM(P79:P80))</f>
        <v>1</v>
      </c>
      <c r="Q81" s="76"/>
      <c r="R81" s="77" t="s">
        <v>20</v>
      </c>
      <c r="S81" s="77"/>
      <c r="T81" s="76">
        <f>IF(ISBLANK(P78),"",SUM(T79:T80))</f>
        <v>1</v>
      </c>
      <c r="U81" s="78"/>
      <c r="V81" s="75">
        <f>IF(ISBLANK(V78),"",SUM(V79:V80))</f>
      </c>
      <c r="W81" s="76"/>
      <c r="X81" s="77" t="s">
        <v>20</v>
      </c>
      <c r="Y81" s="77"/>
      <c r="Z81" s="76">
        <f>IF(ISBLANK(V78),"",SUM(Z79:Z80))</f>
      </c>
      <c r="AA81" s="78"/>
      <c r="AB81" s="72"/>
      <c r="AC81" s="73"/>
      <c r="AD81" s="73"/>
      <c r="AE81" s="73"/>
      <c r="AF81" s="73"/>
      <c r="AG81" s="74"/>
      <c r="AH81" s="75">
        <f>IF(ISBLANK(AH78),"",SUM(AH79:AH80))</f>
      </c>
      <c r="AI81" s="76"/>
      <c r="AJ81" s="77" t="s">
        <v>20</v>
      </c>
      <c r="AK81" s="77"/>
      <c r="AL81" s="76">
        <f>IF(ISBLANK(AH78),"",SUM(AL79:AL80))</f>
      </c>
      <c r="AM81" s="78"/>
      <c r="AN81" s="75">
        <f>IF(ISBLANK(AN78),"",SUM(AN79:AN80))</f>
      </c>
      <c r="AO81" s="76"/>
      <c r="AP81" s="77" t="s">
        <v>20</v>
      </c>
      <c r="AQ81" s="77"/>
      <c r="AR81" s="76">
        <f>IF(ISBLANK(AN78),"",SUM(AR79:AR80))</f>
      </c>
      <c r="AS81" s="78"/>
      <c r="AT81" s="112"/>
      <c r="AU81" s="113"/>
      <c r="AV81" s="94"/>
      <c r="AW81" s="95"/>
      <c r="AX81" s="94"/>
      <c r="AY81" s="95"/>
      <c r="AZ81" s="94"/>
      <c r="BA81" s="95"/>
      <c r="BB81" s="94"/>
      <c r="BC81" s="95"/>
      <c r="BD81" s="94"/>
      <c r="BE81" s="95"/>
      <c r="BF81" s="94"/>
      <c r="BG81" s="95"/>
      <c r="BH81" s="100"/>
      <c r="BI81" s="101"/>
      <c r="BJ81" s="102"/>
      <c r="BK81" s="103"/>
      <c r="BL81" s="104"/>
      <c r="BM81" s="86"/>
    </row>
    <row r="82" spans="1:65" s="23" customFormat="1" ht="18" customHeight="1">
      <c r="A82" s="114">
        <f>BJ82</f>
        <v>2</v>
      </c>
      <c r="B82" s="125">
        <v>5</v>
      </c>
      <c r="C82" s="244" t="s">
        <v>54</v>
      </c>
      <c r="D82" s="245"/>
      <c r="E82" s="245"/>
      <c r="F82" s="245"/>
      <c r="G82" s="245"/>
      <c r="H82" s="245"/>
      <c r="I82" s="246"/>
      <c r="J82" s="105" t="s">
        <v>129</v>
      </c>
      <c r="K82" s="106"/>
      <c r="L82" s="106"/>
      <c r="M82" s="106"/>
      <c r="N82" s="106"/>
      <c r="O82" s="107"/>
      <c r="P82" s="105"/>
      <c r="Q82" s="106"/>
      <c r="R82" s="106"/>
      <c r="S82" s="106"/>
      <c r="T82" s="106"/>
      <c r="U82" s="107"/>
      <c r="V82" s="105"/>
      <c r="W82" s="106"/>
      <c r="X82" s="106"/>
      <c r="Y82" s="106"/>
      <c r="Z82" s="106"/>
      <c r="AA82" s="107"/>
      <c r="AB82" s="105"/>
      <c r="AC82" s="106"/>
      <c r="AD82" s="106"/>
      <c r="AE82" s="106"/>
      <c r="AF82" s="106"/>
      <c r="AG82" s="107"/>
      <c r="AH82" s="105"/>
      <c r="AI82" s="106"/>
      <c r="AJ82" s="106"/>
      <c r="AK82" s="106"/>
      <c r="AL82" s="106"/>
      <c r="AM82" s="107"/>
      <c r="AN82" s="105"/>
      <c r="AO82" s="106"/>
      <c r="AP82" s="106"/>
      <c r="AQ82" s="106"/>
      <c r="AR82" s="106"/>
      <c r="AS82" s="107"/>
      <c r="AT82" s="108">
        <f>SUM(AV82:AZ85)</f>
        <v>1</v>
      </c>
      <c r="AU82" s="109"/>
      <c r="AV82" s="90">
        <f>COUNTIF(J82:AS82,"○")</f>
        <v>1</v>
      </c>
      <c r="AW82" s="91"/>
      <c r="AX82" s="90">
        <f>COUNTIF(J82:AS82,"△")</f>
        <v>0</v>
      </c>
      <c r="AY82" s="91"/>
      <c r="AZ82" s="90">
        <f>COUNTIF(J82:AS82,"●")</f>
        <v>0</v>
      </c>
      <c r="BA82" s="91"/>
      <c r="BB82" s="90">
        <f>AV82*3+AX82*1</f>
        <v>3</v>
      </c>
      <c r="BC82" s="91"/>
      <c r="BD82" s="90">
        <f>SUM(J85,P85,V85,AB85,AH85,AN85)</f>
        <v>2</v>
      </c>
      <c r="BE82" s="91"/>
      <c r="BF82" s="90">
        <f>SUM(N85,T85,Z85,AF85,AL85,AR85)</f>
        <v>1</v>
      </c>
      <c r="BG82" s="91"/>
      <c r="BH82" s="96">
        <f>BD82-BF82</f>
        <v>1</v>
      </c>
      <c r="BI82" s="97"/>
      <c r="BJ82" s="102">
        <f>IF(ISBLANK(B82),"",RANK(BM82,$BM$66:$BM$89))</f>
        <v>2</v>
      </c>
      <c r="BK82" s="103"/>
      <c r="BL82" s="104"/>
      <c r="BM82" s="86">
        <f>BB82*10000+BH82*100+BD82</f>
        <v>30102</v>
      </c>
    </row>
    <row r="83" spans="1:65" s="23" customFormat="1" ht="10.5" customHeight="1">
      <c r="A83" s="114"/>
      <c r="B83" s="125"/>
      <c r="C83" s="247"/>
      <c r="D83" s="248"/>
      <c r="E83" s="248"/>
      <c r="F83" s="248"/>
      <c r="G83" s="248"/>
      <c r="H83" s="248"/>
      <c r="I83" s="249"/>
      <c r="J83" s="87">
        <f>IF(ISBLANK(J82),"",AL67)</f>
        <v>1</v>
      </c>
      <c r="K83" s="88"/>
      <c r="L83" s="85" t="s">
        <v>18</v>
      </c>
      <c r="M83" s="85"/>
      <c r="N83" s="88">
        <f>IF(ISBLANK(J82),"",AH67)</f>
        <v>0</v>
      </c>
      <c r="O83" s="89"/>
      <c r="P83" s="87">
        <f>IF(ISBLANK(P82),"",AL71)</f>
      </c>
      <c r="Q83" s="88"/>
      <c r="R83" s="85" t="s">
        <v>18</v>
      </c>
      <c r="S83" s="85"/>
      <c r="T83" s="88">
        <f>IF(ISBLANK(P82),"",AH71)</f>
      </c>
      <c r="U83" s="89"/>
      <c r="V83" s="87">
        <f>IF(ISBLANK(V82),"",AL75)</f>
      </c>
      <c r="W83" s="88"/>
      <c r="X83" s="85" t="s">
        <v>18</v>
      </c>
      <c r="Y83" s="85"/>
      <c r="Z83" s="88">
        <f>IF(ISBLANK(V82),"",AH75)</f>
      </c>
      <c r="AA83" s="89"/>
      <c r="AB83" s="87">
        <f>IF(ISBLANK(AB82),"",AL79)</f>
      </c>
      <c r="AC83" s="88"/>
      <c r="AD83" s="85" t="s">
        <v>18</v>
      </c>
      <c r="AE83" s="85"/>
      <c r="AF83" s="88">
        <f>IF(ISBLANK(AB82),"",AH79)</f>
      </c>
      <c r="AG83" s="89"/>
      <c r="AH83" s="79"/>
      <c r="AI83" s="80"/>
      <c r="AJ83" s="80"/>
      <c r="AK83" s="80"/>
      <c r="AL83" s="80"/>
      <c r="AM83" s="81"/>
      <c r="AN83" s="87"/>
      <c r="AO83" s="88"/>
      <c r="AP83" s="85" t="s">
        <v>18</v>
      </c>
      <c r="AQ83" s="85"/>
      <c r="AR83" s="88"/>
      <c r="AS83" s="89"/>
      <c r="AT83" s="110"/>
      <c r="AU83" s="111"/>
      <c r="AV83" s="92"/>
      <c r="AW83" s="93"/>
      <c r="AX83" s="92"/>
      <c r="AY83" s="93"/>
      <c r="AZ83" s="92"/>
      <c r="BA83" s="93"/>
      <c r="BB83" s="92"/>
      <c r="BC83" s="93"/>
      <c r="BD83" s="92"/>
      <c r="BE83" s="93"/>
      <c r="BF83" s="92"/>
      <c r="BG83" s="93"/>
      <c r="BH83" s="98"/>
      <c r="BI83" s="99"/>
      <c r="BJ83" s="102"/>
      <c r="BK83" s="103"/>
      <c r="BL83" s="104"/>
      <c r="BM83" s="86"/>
    </row>
    <row r="84" spans="1:65" s="23" customFormat="1" ht="10.5" customHeight="1">
      <c r="A84" s="114"/>
      <c r="B84" s="125"/>
      <c r="C84" s="247"/>
      <c r="D84" s="248"/>
      <c r="E84" s="248"/>
      <c r="F84" s="248"/>
      <c r="G84" s="248"/>
      <c r="H84" s="248"/>
      <c r="I84" s="249"/>
      <c r="J84" s="82">
        <f>IF(ISBLANK(J82),"",AL68)</f>
        <v>1</v>
      </c>
      <c r="K84" s="83"/>
      <c r="L84" s="85" t="s">
        <v>19</v>
      </c>
      <c r="M84" s="85"/>
      <c r="N84" s="83">
        <f>IF(ISBLANK(J82),"",AH68)</f>
        <v>1</v>
      </c>
      <c r="O84" s="84"/>
      <c r="P84" s="82">
        <f>IF(ISBLANK(P82),"",AL72)</f>
      </c>
      <c r="Q84" s="83"/>
      <c r="R84" s="85" t="s">
        <v>19</v>
      </c>
      <c r="S84" s="85"/>
      <c r="T84" s="83">
        <f>IF(ISBLANK(P82),"",AH72)</f>
      </c>
      <c r="U84" s="84"/>
      <c r="V84" s="82">
        <f>IF(ISBLANK(V82),"",AL76)</f>
      </c>
      <c r="W84" s="83"/>
      <c r="X84" s="85" t="s">
        <v>19</v>
      </c>
      <c r="Y84" s="85"/>
      <c r="Z84" s="83">
        <f>IF(ISBLANK(V82),"",AH76)</f>
      </c>
      <c r="AA84" s="84"/>
      <c r="AB84" s="82">
        <f>IF(ISBLANK(AB82),"",AL80)</f>
      </c>
      <c r="AC84" s="83"/>
      <c r="AD84" s="85" t="s">
        <v>19</v>
      </c>
      <c r="AE84" s="85"/>
      <c r="AF84" s="83">
        <f>IF(ISBLANK(AB82),"",AH80)</f>
      </c>
      <c r="AG84" s="84"/>
      <c r="AH84" s="79"/>
      <c r="AI84" s="80"/>
      <c r="AJ84" s="80"/>
      <c r="AK84" s="80"/>
      <c r="AL84" s="80"/>
      <c r="AM84" s="81"/>
      <c r="AN84" s="82"/>
      <c r="AO84" s="83"/>
      <c r="AP84" s="85" t="s">
        <v>19</v>
      </c>
      <c r="AQ84" s="85"/>
      <c r="AR84" s="83"/>
      <c r="AS84" s="84"/>
      <c r="AT84" s="110"/>
      <c r="AU84" s="111"/>
      <c r="AV84" s="92"/>
      <c r="AW84" s="93"/>
      <c r="AX84" s="92"/>
      <c r="AY84" s="93"/>
      <c r="AZ84" s="92"/>
      <c r="BA84" s="93"/>
      <c r="BB84" s="92"/>
      <c r="BC84" s="93"/>
      <c r="BD84" s="92"/>
      <c r="BE84" s="93"/>
      <c r="BF84" s="92"/>
      <c r="BG84" s="93"/>
      <c r="BH84" s="98"/>
      <c r="BI84" s="99"/>
      <c r="BJ84" s="102"/>
      <c r="BK84" s="103"/>
      <c r="BL84" s="104"/>
      <c r="BM84" s="86"/>
    </row>
    <row r="85" spans="1:65" s="23" customFormat="1" ht="10.5" customHeight="1">
      <c r="A85" s="114"/>
      <c r="B85" s="125"/>
      <c r="C85" s="250"/>
      <c r="D85" s="251"/>
      <c r="E85" s="251"/>
      <c r="F85" s="251"/>
      <c r="G85" s="251"/>
      <c r="H85" s="251"/>
      <c r="I85" s="252"/>
      <c r="J85" s="75">
        <f>IF(ISBLANK(J82),"",SUM(J83:J84))</f>
        <v>2</v>
      </c>
      <c r="K85" s="76"/>
      <c r="L85" s="77" t="s">
        <v>20</v>
      </c>
      <c r="M85" s="77"/>
      <c r="N85" s="76">
        <f>IF(ISBLANK(J82),"",SUM(N83:O84))</f>
        <v>1</v>
      </c>
      <c r="O85" s="78"/>
      <c r="P85" s="75">
        <f>IF(ISBLANK(P82),"",SUM(P83:P84))</f>
      </c>
      <c r="Q85" s="76"/>
      <c r="R85" s="77" t="s">
        <v>20</v>
      </c>
      <c r="S85" s="77"/>
      <c r="T85" s="76">
        <f>IF(ISBLANK(P82),"",SUM(T83:T84))</f>
      </c>
      <c r="U85" s="78"/>
      <c r="V85" s="75">
        <f>IF(ISBLANK(V82),"",SUM(V83:V84))</f>
      </c>
      <c r="W85" s="76"/>
      <c r="X85" s="77" t="s">
        <v>20</v>
      </c>
      <c r="Y85" s="77"/>
      <c r="Z85" s="76">
        <f>IF(ISBLANK(V82),"",SUM(Z83:Z84))</f>
      </c>
      <c r="AA85" s="78"/>
      <c r="AB85" s="75">
        <f>IF(ISBLANK(AB82),"",SUM(AB83:AB84))</f>
      </c>
      <c r="AC85" s="76"/>
      <c r="AD85" s="77" t="s">
        <v>20</v>
      </c>
      <c r="AE85" s="77"/>
      <c r="AF85" s="76">
        <f>IF(ISBLANK(AB82),"",SUM(AF83:AF84))</f>
      </c>
      <c r="AG85" s="78"/>
      <c r="AH85" s="72"/>
      <c r="AI85" s="73"/>
      <c r="AJ85" s="73"/>
      <c r="AK85" s="73"/>
      <c r="AL85" s="73"/>
      <c r="AM85" s="74"/>
      <c r="AN85" s="75">
        <f>IF(ISBLANK(AN82),"",SUM(AN83:AN84))</f>
      </c>
      <c r="AO85" s="76"/>
      <c r="AP85" s="77" t="s">
        <v>20</v>
      </c>
      <c r="AQ85" s="77"/>
      <c r="AR85" s="76">
        <f>IF(ISBLANK(AN82),"",SUM(AR83:AR84))</f>
      </c>
      <c r="AS85" s="78"/>
      <c r="AT85" s="112"/>
      <c r="AU85" s="113"/>
      <c r="AV85" s="94"/>
      <c r="AW85" s="95"/>
      <c r="AX85" s="94"/>
      <c r="AY85" s="95"/>
      <c r="AZ85" s="94"/>
      <c r="BA85" s="95"/>
      <c r="BB85" s="94"/>
      <c r="BC85" s="95"/>
      <c r="BD85" s="94"/>
      <c r="BE85" s="95"/>
      <c r="BF85" s="94"/>
      <c r="BG85" s="95"/>
      <c r="BH85" s="100"/>
      <c r="BI85" s="101"/>
      <c r="BJ85" s="102"/>
      <c r="BK85" s="103"/>
      <c r="BL85" s="104"/>
      <c r="BM85" s="86"/>
    </row>
    <row r="86" spans="1:65" s="23" customFormat="1" ht="18" customHeight="1">
      <c r="A86" s="114">
        <f>BJ86</f>
        <v>6</v>
      </c>
      <c r="B86" s="115">
        <v>6</v>
      </c>
      <c r="C86" s="244" t="s">
        <v>55</v>
      </c>
      <c r="D86" s="245"/>
      <c r="E86" s="245"/>
      <c r="F86" s="245"/>
      <c r="G86" s="245"/>
      <c r="H86" s="245"/>
      <c r="I86" s="246"/>
      <c r="J86" s="105" t="s">
        <v>128</v>
      </c>
      <c r="K86" s="106"/>
      <c r="L86" s="106"/>
      <c r="M86" s="106"/>
      <c r="N86" s="106"/>
      <c r="O86" s="107"/>
      <c r="P86" s="105"/>
      <c r="Q86" s="106"/>
      <c r="R86" s="106"/>
      <c r="S86" s="106"/>
      <c r="T86" s="106"/>
      <c r="U86" s="107"/>
      <c r="V86" s="105" t="s">
        <v>130</v>
      </c>
      <c r="W86" s="106"/>
      <c r="X86" s="106"/>
      <c r="Y86" s="106"/>
      <c r="Z86" s="106"/>
      <c r="AA86" s="107"/>
      <c r="AB86" s="105"/>
      <c r="AC86" s="106"/>
      <c r="AD86" s="106"/>
      <c r="AE86" s="106"/>
      <c r="AF86" s="106"/>
      <c r="AG86" s="107"/>
      <c r="AH86" s="105"/>
      <c r="AI86" s="106"/>
      <c r="AJ86" s="106"/>
      <c r="AK86" s="106"/>
      <c r="AL86" s="106"/>
      <c r="AM86" s="107"/>
      <c r="AN86" s="105"/>
      <c r="AO86" s="106"/>
      <c r="AP86" s="106"/>
      <c r="AQ86" s="106"/>
      <c r="AR86" s="106"/>
      <c r="AS86" s="107"/>
      <c r="AT86" s="108">
        <f>SUM(AV86:AZ89)</f>
        <v>2</v>
      </c>
      <c r="AU86" s="109"/>
      <c r="AV86" s="90">
        <f>COUNTIF(J86:AS86,"○")</f>
        <v>0</v>
      </c>
      <c r="AW86" s="91"/>
      <c r="AX86" s="90">
        <f>COUNTIF(J86:AS86,"△")</f>
        <v>1</v>
      </c>
      <c r="AY86" s="91"/>
      <c r="AZ86" s="90">
        <f>COUNTIF(J86:AS86,"●")</f>
        <v>1</v>
      </c>
      <c r="BA86" s="91"/>
      <c r="BB86" s="90">
        <f>AV86*3+AX86*1</f>
        <v>1</v>
      </c>
      <c r="BC86" s="91"/>
      <c r="BD86" s="90">
        <f>SUM(J89,P89,V89,AB89,AH89,AN89)</f>
        <v>2</v>
      </c>
      <c r="BE86" s="91"/>
      <c r="BF86" s="90">
        <f>SUM(N89,T89,Z89,AF89,AL89,AR89)</f>
        <v>9</v>
      </c>
      <c r="BG86" s="91"/>
      <c r="BH86" s="96">
        <f>BD86-BF86</f>
        <v>-7</v>
      </c>
      <c r="BI86" s="97"/>
      <c r="BJ86" s="102">
        <f>IF(ISBLANK(B86),"",RANK(BM86,$BM$66:$BM$89))</f>
        <v>6</v>
      </c>
      <c r="BK86" s="103"/>
      <c r="BL86" s="104"/>
      <c r="BM86" s="86">
        <f>BB86*10000+BH86*100+BD86</f>
        <v>9302</v>
      </c>
    </row>
    <row r="87" spans="1:65" s="23" customFormat="1" ht="10.5" customHeight="1">
      <c r="A87" s="114"/>
      <c r="B87" s="115"/>
      <c r="C87" s="247"/>
      <c r="D87" s="248"/>
      <c r="E87" s="248"/>
      <c r="F87" s="248"/>
      <c r="G87" s="248"/>
      <c r="H87" s="248"/>
      <c r="I87" s="249"/>
      <c r="J87" s="87">
        <f>IF(ISBLANK(J86),"",AR67)</f>
        <v>0</v>
      </c>
      <c r="K87" s="88"/>
      <c r="L87" s="7"/>
      <c r="M87" s="7" t="s">
        <v>18</v>
      </c>
      <c r="N87" s="88">
        <f>IF(ISBLANK(J86),"",AN67)</f>
        <v>4</v>
      </c>
      <c r="O87" s="89"/>
      <c r="P87" s="87">
        <f>IF(ISBLANK(P86),"",AR71)</f>
      </c>
      <c r="Q87" s="88"/>
      <c r="R87" s="85" t="s">
        <v>18</v>
      </c>
      <c r="S87" s="85"/>
      <c r="T87" s="88">
        <f>IF(ISBLANK(P86),"",AN71)</f>
      </c>
      <c r="U87" s="89"/>
      <c r="V87" s="87">
        <f>IF(ISBLANK(V86),"",AR75)</f>
        <v>1</v>
      </c>
      <c r="W87" s="88"/>
      <c r="X87" s="85" t="s">
        <v>18</v>
      </c>
      <c r="Y87" s="85"/>
      <c r="Z87" s="88">
        <f>IF(ISBLANK(V86),"",AN75)</f>
        <v>1</v>
      </c>
      <c r="AA87" s="89"/>
      <c r="AB87" s="87">
        <f>IF(ISBLANK(AB86),"",AR79)</f>
      </c>
      <c r="AC87" s="88"/>
      <c r="AD87" s="85" t="s">
        <v>18</v>
      </c>
      <c r="AE87" s="85"/>
      <c r="AF87" s="88">
        <f>IF(ISBLANK(AB86),"",AN79)</f>
      </c>
      <c r="AG87" s="89"/>
      <c r="AH87" s="87">
        <f>IF(ISBLANK(AH86),"",AR83)</f>
      </c>
      <c r="AI87" s="88"/>
      <c r="AJ87" s="85" t="s">
        <v>18</v>
      </c>
      <c r="AK87" s="85"/>
      <c r="AL87" s="88">
        <f>IF(ISBLANK(AH86),"",AN83)</f>
      </c>
      <c r="AM87" s="89"/>
      <c r="AN87" s="79"/>
      <c r="AO87" s="80"/>
      <c r="AP87" s="80"/>
      <c r="AQ87" s="80"/>
      <c r="AR87" s="80"/>
      <c r="AS87" s="81"/>
      <c r="AT87" s="110"/>
      <c r="AU87" s="111"/>
      <c r="AV87" s="92"/>
      <c r="AW87" s="93"/>
      <c r="AX87" s="92"/>
      <c r="AY87" s="93"/>
      <c r="AZ87" s="92"/>
      <c r="BA87" s="93"/>
      <c r="BB87" s="92"/>
      <c r="BC87" s="93"/>
      <c r="BD87" s="92"/>
      <c r="BE87" s="93"/>
      <c r="BF87" s="92"/>
      <c r="BG87" s="93"/>
      <c r="BH87" s="98"/>
      <c r="BI87" s="99"/>
      <c r="BJ87" s="102"/>
      <c r="BK87" s="103"/>
      <c r="BL87" s="104"/>
      <c r="BM87" s="86"/>
    </row>
    <row r="88" spans="1:65" s="23" customFormat="1" ht="10.5" customHeight="1">
      <c r="A88" s="114"/>
      <c r="B88" s="115"/>
      <c r="C88" s="247"/>
      <c r="D88" s="248"/>
      <c r="E88" s="248"/>
      <c r="F88" s="248"/>
      <c r="G88" s="248"/>
      <c r="H88" s="248"/>
      <c r="I88" s="249"/>
      <c r="J88" s="82">
        <f>IF(ISBLANK(J86),"",AR68)</f>
        <v>0</v>
      </c>
      <c r="K88" s="83"/>
      <c r="L88" s="7"/>
      <c r="M88" s="7" t="s">
        <v>19</v>
      </c>
      <c r="N88" s="83">
        <f>IF(ISBLANK(J86),"",AN68)</f>
        <v>3</v>
      </c>
      <c r="O88" s="84"/>
      <c r="P88" s="82">
        <f>IF(ISBLANK(P86),"",AR72)</f>
      </c>
      <c r="Q88" s="83"/>
      <c r="R88" s="85" t="s">
        <v>19</v>
      </c>
      <c r="S88" s="85"/>
      <c r="T88" s="83">
        <f>IF(ISBLANK(P86),"",AN72)</f>
      </c>
      <c r="U88" s="84"/>
      <c r="V88" s="82">
        <f>IF(ISBLANK(V86),"",AR76)</f>
        <v>1</v>
      </c>
      <c r="W88" s="83"/>
      <c r="X88" s="85" t="s">
        <v>19</v>
      </c>
      <c r="Y88" s="85"/>
      <c r="Z88" s="83">
        <f>IF(ISBLANK(V86),"",AN76)</f>
        <v>1</v>
      </c>
      <c r="AA88" s="84"/>
      <c r="AB88" s="82">
        <f>IF(ISBLANK(AB86),"",AR80)</f>
      </c>
      <c r="AC88" s="83"/>
      <c r="AD88" s="85" t="s">
        <v>19</v>
      </c>
      <c r="AE88" s="85"/>
      <c r="AF88" s="83">
        <f>IF(ISBLANK(AB86),"",AN80)</f>
      </c>
      <c r="AG88" s="84"/>
      <c r="AH88" s="82">
        <f>IF(ISBLANK(AH86),"",AR84)</f>
      </c>
      <c r="AI88" s="83"/>
      <c r="AJ88" s="85" t="s">
        <v>19</v>
      </c>
      <c r="AK88" s="85"/>
      <c r="AL88" s="83">
        <f>IF(ISBLANK(AH86),"",AN84)</f>
      </c>
      <c r="AM88" s="84"/>
      <c r="AN88" s="79"/>
      <c r="AO88" s="80"/>
      <c r="AP88" s="80"/>
      <c r="AQ88" s="80"/>
      <c r="AR88" s="80"/>
      <c r="AS88" s="81"/>
      <c r="AT88" s="110"/>
      <c r="AU88" s="111"/>
      <c r="AV88" s="92"/>
      <c r="AW88" s="93"/>
      <c r="AX88" s="92"/>
      <c r="AY88" s="93"/>
      <c r="AZ88" s="92"/>
      <c r="BA88" s="93"/>
      <c r="BB88" s="92"/>
      <c r="BC88" s="93"/>
      <c r="BD88" s="92"/>
      <c r="BE88" s="93"/>
      <c r="BF88" s="92"/>
      <c r="BG88" s="93"/>
      <c r="BH88" s="98"/>
      <c r="BI88" s="99"/>
      <c r="BJ88" s="102"/>
      <c r="BK88" s="103"/>
      <c r="BL88" s="104"/>
      <c r="BM88" s="86"/>
    </row>
    <row r="89" spans="1:65" s="23" customFormat="1" ht="10.5" customHeight="1">
      <c r="A89" s="114"/>
      <c r="B89" s="115"/>
      <c r="C89" s="250"/>
      <c r="D89" s="251"/>
      <c r="E89" s="251"/>
      <c r="F89" s="251"/>
      <c r="G89" s="251"/>
      <c r="H89" s="251"/>
      <c r="I89" s="252"/>
      <c r="J89" s="75">
        <f>IF(ISBLANK(J86),"",SUM(J87:J88))</f>
        <v>0</v>
      </c>
      <c r="K89" s="76"/>
      <c r="L89" s="22"/>
      <c r="M89" s="8" t="s">
        <v>20</v>
      </c>
      <c r="N89" s="76">
        <f>IF(ISBLANK(J86),"",SUM(N87:O88))</f>
        <v>7</v>
      </c>
      <c r="O89" s="78"/>
      <c r="P89" s="75">
        <f>IF(ISBLANK(P86),"",SUM(P87:P88))</f>
      </c>
      <c r="Q89" s="76"/>
      <c r="R89" s="77" t="s">
        <v>20</v>
      </c>
      <c r="S89" s="77"/>
      <c r="T89" s="76">
        <f>IF(ISBLANK(P86),"",SUM(T87:T88))</f>
      </c>
      <c r="U89" s="78"/>
      <c r="V89" s="75">
        <f>IF(ISBLANK(V86),"",SUM(V87:V88))</f>
        <v>2</v>
      </c>
      <c r="W89" s="76"/>
      <c r="X89" s="77" t="s">
        <v>20</v>
      </c>
      <c r="Y89" s="77"/>
      <c r="Z89" s="76">
        <f>IF(ISBLANK(V86),"",SUM(Z87:Z88))</f>
        <v>2</v>
      </c>
      <c r="AA89" s="78"/>
      <c r="AB89" s="75">
        <f>IF(ISBLANK(AB86),"",SUM(AB87:AB88))</f>
      </c>
      <c r="AC89" s="76"/>
      <c r="AD89" s="77" t="s">
        <v>20</v>
      </c>
      <c r="AE89" s="77"/>
      <c r="AF89" s="76">
        <f>IF(ISBLANK(AB86),"",SUM(AF87:AF88))</f>
      </c>
      <c r="AG89" s="78"/>
      <c r="AH89" s="75">
        <f>IF(ISBLANK(AH86),"",SUM(AH87:AH88))</f>
      </c>
      <c r="AI89" s="76"/>
      <c r="AJ89" s="77" t="s">
        <v>20</v>
      </c>
      <c r="AK89" s="77"/>
      <c r="AL89" s="76">
        <f>IF(ISBLANK(AH86),"",SUM(AL87:AL88))</f>
      </c>
      <c r="AM89" s="78"/>
      <c r="AN89" s="72"/>
      <c r="AO89" s="73"/>
      <c r="AP89" s="73"/>
      <c r="AQ89" s="73"/>
      <c r="AR89" s="73"/>
      <c r="AS89" s="74"/>
      <c r="AT89" s="112"/>
      <c r="AU89" s="113"/>
      <c r="AV89" s="94"/>
      <c r="AW89" s="95"/>
      <c r="AX89" s="94"/>
      <c r="AY89" s="95"/>
      <c r="AZ89" s="94"/>
      <c r="BA89" s="95"/>
      <c r="BB89" s="94"/>
      <c r="BC89" s="95"/>
      <c r="BD89" s="94"/>
      <c r="BE89" s="95"/>
      <c r="BF89" s="94"/>
      <c r="BG89" s="95"/>
      <c r="BH89" s="100"/>
      <c r="BI89" s="101"/>
      <c r="BJ89" s="102"/>
      <c r="BK89" s="103"/>
      <c r="BL89" s="104"/>
      <c r="BM89" s="86"/>
    </row>
    <row r="90" ht="11.25" customHeight="1"/>
    <row r="91" spans="3:64" s="23" customFormat="1" ht="19.5" customHeight="1">
      <c r="C91" s="5" t="s">
        <v>27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143" t="s">
        <v>23</v>
      </c>
      <c r="AU91" s="143"/>
      <c r="AV91" s="143"/>
      <c r="AW91" s="143"/>
      <c r="AX91" s="144" t="str">
        <f>BD2</f>
        <v>4月28日(日)</v>
      </c>
      <c r="AY91" s="144"/>
      <c r="AZ91" s="144"/>
      <c r="BA91" s="144"/>
      <c r="BB91" s="144"/>
      <c r="BC91" s="144"/>
      <c r="BD91" s="145" t="str">
        <f>BJ2</f>
        <v>第2節終了時点</v>
      </c>
      <c r="BE91" s="145"/>
      <c r="BF91" s="145"/>
      <c r="BG91" s="145"/>
      <c r="BH91" s="145"/>
      <c r="BI91" s="145"/>
      <c r="BJ91" s="145"/>
      <c r="BK91" s="145"/>
      <c r="BL91" s="145"/>
    </row>
    <row r="92" spans="3:64" s="23" customFormat="1" ht="31.5" customHeight="1">
      <c r="C92" s="177"/>
      <c r="D92" s="178"/>
      <c r="E92" s="178"/>
      <c r="F92" s="178"/>
      <c r="G92" s="178"/>
      <c r="H92" s="178"/>
      <c r="I92" s="179"/>
      <c r="J92" s="180" t="str">
        <f>C93</f>
        <v>深堀中</v>
      </c>
      <c r="K92" s="180"/>
      <c r="L92" s="180"/>
      <c r="M92" s="181"/>
      <c r="N92" s="181"/>
      <c r="O92" s="181"/>
      <c r="P92" s="182" t="str">
        <f>C97</f>
        <v>浜分中</v>
      </c>
      <c r="Q92" s="183"/>
      <c r="R92" s="183"/>
      <c r="S92" s="183"/>
      <c r="T92" s="183"/>
      <c r="U92" s="184"/>
      <c r="V92" s="175" t="str">
        <f>C101</f>
        <v>木古内・知内中</v>
      </c>
      <c r="W92" s="185"/>
      <c r="X92" s="185"/>
      <c r="Y92" s="185"/>
      <c r="Z92" s="185"/>
      <c r="AA92" s="176"/>
      <c r="AB92" s="175" t="str">
        <f>C105</f>
        <v>森中</v>
      </c>
      <c r="AC92" s="185"/>
      <c r="AD92" s="185"/>
      <c r="AE92" s="185"/>
      <c r="AF92" s="185"/>
      <c r="AG92" s="176"/>
      <c r="AH92" s="175" t="str">
        <f>C109</f>
        <v>旭岡中</v>
      </c>
      <c r="AI92" s="185"/>
      <c r="AJ92" s="185"/>
      <c r="AK92" s="185"/>
      <c r="AL92" s="185"/>
      <c r="AM92" s="176"/>
      <c r="AN92" s="175" t="str">
        <f>C113</f>
        <v>乙部中</v>
      </c>
      <c r="AO92" s="185"/>
      <c r="AP92" s="185"/>
      <c r="AQ92" s="185"/>
      <c r="AR92" s="185"/>
      <c r="AS92" s="176"/>
      <c r="AT92" s="175" t="s">
        <v>33</v>
      </c>
      <c r="AU92" s="176"/>
      <c r="AV92" s="186" t="s">
        <v>10</v>
      </c>
      <c r="AW92" s="187"/>
      <c r="AX92" s="186" t="s">
        <v>11</v>
      </c>
      <c r="AY92" s="187"/>
      <c r="AZ92" s="186" t="s">
        <v>12</v>
      </c>
      <c r="BA92" s="187"/>
      <c r="BB92" s="186" t="s">
        <v>13</v>
      </c>
      <c r="BC92" s="187"/>
      <c r="BD92" s="186" t="s">
        <v>14</v>
      </c>
      <c r="BE92" s="187"/>
      <c r="BF92" s="186" t="s">
        <v>15</v>
      </c>
      <c r="BG92" s="187"/>
      <c r="BH92" s="170" t="s">
        <v>16</v>
      </c>
      <c r="BI92" s="171"/>
      <c r="BJ92" s="172" t="s">
        <v>17</v>
      </c>
      <c r="BK92" s="173"/>
      <c r="BL92" s="174"/>
    </row>
    <row r="93" spans="1:65" s="23" customFormat="1" ht="18" customHeight="1">
      <c r="A93" s="114">
        <f>BJ93</f>
        <v>2</v>
      </c>
      <c r="B93" s="125">
        <v>1</v>
      </c>
      <c r="C93" s="161" t="s">
        <v>56</v>
      </c>
      <c r="D93" s="162"/>
      <c r="E93" s="162"/>
      <c r="F93" s="162"/>
      <c r="G93" s="162"/>
      <c r="H93" s="162"/>
      <c r="I93" s="163"/>
      <c r="J93" s="105"/>
      <c r="K93" s="106"/>
      <c r="L93" s="106"/>
      <c r="M93" s="106"/>
      <c r="N93" s="106"/>
      <c r="O93" s="107"/>
      <c r="P93" s="130" t="s">
        <v>128</v>
      </c>
      <c r="Q93" s="131"/>
      <c r="R93" s="131"/>
      <c r="S93" s="131"/>
      <c r="T93" s="131"/>
      <c r="U93" s="132"/>
      <c r="V93" s="130"/>
      <c r="W93" s="131"/>
      <c r="X93" s="131"/>
      <c r="Y93" s="131"/>
      <c r="Z93" s="131"/>
      <c r="AA93" s="132"/>
      <c r="AB93" s="130"/>
      <c r="AC93" s="131"/>
      <c r="AD93" s="131"/>
      <c r="AE93" s="131"/>
      <c r="AF93" s="131"/>
      <c r="AG93" s="132"/>
      <c r="AH93" s="130"/>
      <c r="AI93" s="131"/>
      <c r="AJ93" s="131"/>
      <c r="AK93" s="131"/>
      <c r="AL93" s="131"/>
      <c r="AM93" s="132"/>
      <c r="AN93" s="130" t="s">
        <v>179</v>
      </c>
      <c r="AO93" s="131"/>
      <c r="AP93" s="131"/>
      <c r="AQ93" s="131"/>
      <c r="AR93" s="131"/>
      <c r="AS93" s="132"/>
      <c r="AT93" s="108">
        <f>SUM(AV93:AZ96)</f>
        <v>2</v>
      </c>
      <c r="AU93" s="109"/>
      <c r="AV93" s="90">
        <f>COUNTIF(J93:AS93,"○")</f>
        <v>1</v>
      </c>
      <c r="AW93" s="91"/>
      <c r="AX93" s="90">
        <f>COUNTIF(J93:AS93,"△")</f>
        <v>0</v>
      </c>
      <c r="AY93" s="91"/>
      <c r="AZ93" s="90">
        <f>COUNTIF(J93:AS93,"●")</f>
        <v>1</v>
      </c>
      <c r="BA93" s="91"/>
      <c r="BB93" s="90">
        <f>AV93*3+AX93*1</f>
        <v>3</v>
      </c>
      <c r="BC93" s="91"/>
      <c r="BD93" s="90">
        <f>SUM(J96,P96,V96,AB96,AH96,AN96)</f>
        <v>8</v>
      </c>
      <c r="BE93" s="91"/>
      <c r="BF93" s="90">
        <f>SUM(O96,T96,Z96,AF96,AL96,AR96)</f>
        <v>3</v>
      </c>
      <c r="BG93" s="91"/>
      <c r="BH93" s="96">
        <f>BD93-BF93</f>
        <v>5</v>
      </c>
      <c r="BI93" s="97"/>
      <c r="BJ93" s="102">
        <f>IF(ISBLANK(B93),"",RANK(BM93,$BM$93:$BM$116))</f>
        <v>2</v>
      </c>
      <c r="BK93" s="103"/>
      <c r="BL93" s="104"/>
      <c r="BM93" s="86">
        <f>BB93*10000+BH93*100+BD93</f>
        <v>30508</v>
      </c>
    </row>
    <row r="94" spans="1:65" s="23" customFormat="1" ht="10.5" customHeight="1">
      <c r="A94" s="114"/>
      <c r="B94" s="125"/>
      <c r="C94" s="164"/>
      <c r="D94" s="165"/>
      <c r="E94" s="165"/>
      <c r="F94" s="165"/>
      <c r="G94" s="165"/>
      <c r="H94" s="165"/>
      <c r="I94" s="166"/>
      <c r="J94" s="79"/>
      <c r="K94" s="80"/>
      <c r="L94" s="24"/>
      <c r="M94" s="24"/>
      <c r="N94" s="80"/>
      <c r="O94" s="81"/>
      <c r="P94" s="126">
        <v>0</v>
      </c>
      <c r="Q94" s="127"/>
      <c r="R94" s="128" t="s">
        <v>18</v>
      </c>
      <c r="S94" s="128"/>
      <c r="T94" s="127">
        <v>1</v>
      </c>
      <c r="U94" s="129"/>
      <c r="V94" s="126"/>
      <c r="W94" s="127"/>
      <c r="X94" s="128" t="s">
        <v>18</v>
      </c>
      <c r="Y94" s="128"/>
      <c r="Z94" s="127"/>
      <c r="AA94" s="129"/>
      <c r="AB94" s="126"/>
      <c r="AC94" s="127"/>
      <c r="AD94" s="128" t="s">
        <v>18</v>
      </c>
      <c r="AE94" s="128"/>
      <c r="AF94" s="127"/>
      <c r="AG94" s="129"/>
      <c r="AH94" s="126"/>
      <c r="AI94" s="127"/>
      <c r="AJ94" s="128" t="s">
        <v>18</v>
      </c>
      <c r="AK94" s="128"/>
      <c r="AL94" s="127"/>
      <c r="AM94" s="129"/>
      <c r="AN94" s="126">
        <v>1</v>
      </c>
      <c r="AO94" s="127"/>
      <c r="AP94" s="128" t="s">
        <v>18</v>
      </c>
      <c r="AQ94" s="128"/>
      <c r="AR94" s="127">
        <v>0</v>
      </c>
      <c r="AS94" s="129"/>
      <c r="AT94" s="110"/>
      <c r="AU94" s="111"/>
      <c r="AV94" s="92"/>
      <c r="AW94" s="93"/>
      <c r="AX94" s="92"/>
      <c r="AY94" s="93"/>
      <c r="AZ94" s="92"/>
      <c r="BA94" s="93"/>
      <c r="BB94" s="92"/>
      <c r="BC94" s="93"/>
      <c r="BD94" s="92"/>
      <c r="BE94" s="93"/>
      <c r="BF94" s="92"/>
      <c r="BG94" s="93"/>
      <c r="BH94" s="98"/>
      <c r="BI94" s="99"/>
      <c r="BJ94" s="102"/>
      <c r="BK94" s="103"/>
      <c r="BL94" s="104"/>
      <c r="BM94" s="86"/>
    </row>
    <row r="95" spans="1:65" s="23" customFormat="1" ht="10.5" customHeight="1">
      <c r="A95" s="114"/>
      <c r="B95" s="125"/>
      <c r="C95" s="164"/>
      <c r="D95" s="165"/>
      <c r="E95" s="165"/>
      <c r="F95" s="165"/>
      <c r="G95" s="165"/>
      <c r="H95" s="165"/>
      <c r="I95" s="166"/>
      <c r="J95" s="79"/>
      <c r="K95" s="80"/>
      <c r="L95" s="24"/>
      <c r="M95" s="24"/>
      <c r="N95" s="80"/>
      <c r="O95" s="81"/>
      <c r="P95" s="135">
        <v>1</v>
      </c>
      <c r="Q95" s="133"/>
      <c r="R95" s="128" t="s">
        <v>19</v>
      </c>
      <c r="S95" s="128"/>
      <c r="T95" s="133">
        <v>2</v>
      </c>
      <c r="U95" s="134"/>
      <c r="V95" s="135"/>
      <c r="W95" s="133"/>
      <c r="X95" s="128" t="s">
        <v>19</v>
      </c>
      <c r="Y95" s="128"/>
      <c r="Z95" s="133"/>
      <c r="AA95" s="134"/>
      <c r="AB95" s="135"/>
      <c r="AC95" s="133"/>
      <c r="AD95" s="128" t="s">
        <v>19</v>
      </c>
      <c r="AE95" s="128"/>
      <c r="AF95" s="133"/>
      <c r="AG95" s="134"/>
      <c r="AH95" s="135"/>
      <c r="AI95" s="133"/>
      <c r="AJ95" s="128" t="s">
        <v>19</v>
      </c>
      <c r="AK95" s="128"/>
      <c r="AL95" s="133"/>
      <c r="AM95" s="134"/>
      <c r="AN95" s="135">
        <v>6</v>
      </c>
      <c r="AO95" s="133"/>
      <c r="AP95" s="128" t="s">
        <v>19</v>
      </c>
      <c r="AQ95" s="128"/>
      <c r="AR95" s="133">
        <v>0</v>
      </c>
      <c r="AS95" s="134"/>
      <c r="AT95" s="110"/>
      <c r="AU95" s="111"/>
      <c r="AV95" s="92"/>
      <c r="AW95" s="93"/>
      <c r="AX95" s="92"/>
      <c r="AY95" s="93"/>
      <c r="AZ95" s="92"/>
      <c r="BA95" s="93"/>
      <c r="BB95" s="92"/>
      <c r="BC95" s="93"/>
      <c r="BD95" s="92"/>
      <c r="BE95" s="93"/>
      <c r="BF95" s="92"/>
      <c r="BG95" s="93"/>
      <c r="BH95" s="98"/>
      <c r="BI95" s="99"/>
      <c r="BJ95" s="102"/>
      <c r="BK95" s="103"/>
      <c r="BL95" s="104"/>
      <c r="BM95" s="86"/>
    </row>
    <row r="96" spans="1:65" s="23" customFormat="1" ht="10.5" customHeight="1">
      <c r="A96" s="114"/>
      <c r="B96" s="125"/>
      <c r="C96" s="167"/>
      <c r="D96" s="168"/>
      <c r="E96" s="168"/>
      <c r="F96" s="168"/>
      <c r="G96" s="168"/>
      <c r="H96" s="168"/>
      <c r="I96" s="169"/>
      <c r="J96" s="72"/>
      <c r="K96" s="73"/>
      <c r="L96" s="25"/>
      <c r="M96" s="25"/>
      <c r="N96" s="73"/>
      <c r="O96" s="74"/>
      <c r="P96" s="160">
        <f>IF(ISBLANK(P93),"",SUM(P94:P95))</f>
        <v>1</v>
      </c>
      <c r="Q96" s="158"/>
      <c r="R96" s="157" t="s">
        <v>20</v>
      </c>
      <c r="S96" s="157"/>
      <c r="T96" s="158">
        <f>IF(ISBLANK(P93),"",SUM(T94:T95))</f>
        <v>3</v>
      </c>
      <c r="U96" s="159"/>
      <c r="V96" s="160">
        <f>IF(ISBLANK(V93),"",SUM(V94:V95))</f>
      </c>
      <c r="W96" s="158"/>
      <c r="X96" s="157" t="s">
        <v>20</v>
      </c>
      <c r="Y96" s="157"/>
      <c r="Z96" s="158">
        <f>IF(ISBLANK(V93),"",SUM(Z94:Z95))</f>
      </c>
      <c r="AA96" s="159"/>
      <c r="AB96" s="160">
        <f>IF(ISBLANK(AB93),"",SUM(AB94:AB95))</f>
      </c>
      <c r="AC96" s="158"/>
      <c r="AD96" s="157" t="s">
        <v>20</v>
      </c>
      <c r="AE96" s="157"/>
      <c r="AF96" s="158">
        <f>IF(ISBLANK(AB93),"",SUM(AF94:AF95))</f>
      </c>
      <c r="AG96" s="159"/>
      <c r="AH96" s="160">
        <f>IF(ISBLANK(AH93),"",SUM(AH94:AH95))</f>
      </c>
      <c r="AI96" s="158"/>
      <c r="AJ96" s="157" t="s">
        <v>20</v>
      </c>
      <c r="AK96" s="157"/>
      <c r="AL96" s="158">
        <f>IF(ISBLANK(AH93),"",SUM(AL94:AL95))</f>
      </c>
      <c r="AM96" s="159"/>
      <c r="AN96" s="160">
        <f>IF(ISBLANK(AN93),"",SUM(AN94:AN95))</f>
        <v>7</v>
      </c>
      <c r="AO96" s="158"/>
      <c r="AP96" s="157" t="s">
        <v>20</v>
      </c>
      <c r="AQ96" s="157"/>
      <c r="AR96" s="158">
        <f>IF(ISBLANK(AN93),"",SUM(AR94:AR95))</f>
        <v>0</v>
      </c>
      <c r="AS96" s="159"/>
      <c r="AT96" s="112"/>
      <c r="AU96" s="113"/>
      <c r="AV96" s="94"/>
      <c r="AW96" s="95"/>
      <c r="AX96" s="94"/>
      <c r="AY96" s="95"/>
      <c r="AZ96" s="94"/>
      <c r="BA96" s="95"/>
      <c r="BB96" s="94"/>
      <c r="BC96" s="95"/>
      <c r="BD96" s="94"/>
      <c r="BE96" s="95"/>
      <c r="BF96" s="94"/>
      <c r="BG96" s="95"/>
      <c r="BH96" s="100"/>
      <c r="BI96" s="101"/>
      <c r="BJ96" s="102"/>
      <c r="BK96" s="103"/>
      <c r="BL96" s="104"/>
      <c r="BM96" s="86"/>
    </row>
    <row r="97" spans="1:65" s="23" customFormat="1" ht="18" customHeight="1">
      <c r="A97" s="114">
        <f>BJ97</f>
        <v>3</v>
      </c>
      <c r="B97" s="125">
        <v>2</v>
      </c>
      <c r="C97" s="161" t="s">
        <v>57</v>
      </c>
      <c r="D97" s="162"/>
      <c r="E97" s="162"/>
      <c r="F97" s="162"/>
      <c r="G97" s="162"/>
      <c r="H97" s="162"/>
      <c r="I97" s="163"/>
      <c r="J97" s="130" t="s">
        <v>129</v>
      </c>
      <c r="K97" s="131"/>
      <c r="L97" s="131"/>
      <c r="M97" s="131"/>
      <c r="N97" s="131"/>
      <c r="O97" s="132"/>
      <c r="P97" s="105"/>
      <c r="Q97" s="106"/>
      <c r="R97" s="106"/>
      <c r="S97" s="106"/>
      <c r="T97" s="106"/>
      <c r="U97" s="107"/>
      <c r="V97" s="130"/>
      <c r="W97" s="131"/>
      <c r="X97" s="131"/>
      <c r="Y97" s="131"/>
      <c r="Z97" s="131"/>
      <c r="AA97" s="132"/>
      <c r="AB97" s="105"/>
      <c r="AC97" s="106"/>
      <c r="AD97" s="106"/>
      <c r="AE97" s="106"/>
      <c r="AF97" s="106"/>
      <c r="AG97" s="107"/>
      <c r="AH97" s="105"/>
      <c r="AI97" s="106"/>
      <c r="AJ97" s="106"/>
      <c r="AK97" s="106"/>
      <c r="AL97" s="106"/>
      <c r="AM97" s="107"/>
      <c r="AN97" s="130"/>
      <c r="AO97" s="131"/>
      <c r="AP97" s="131"/>
      <c r="AQ97" s="131"/>
      <c r="AR97" s="131"/>
      <c r="AS97" s="132"/>
      <c r="AT97" s="108">
        <f>SUM(AV97:AZ100)</f>
        <v>1</v>
      </c>
      <c r="AU97" s="109"/>
      <c r="AV97" s="90">
        <f>COUNTIF(J97:AS97,"○")</f>
        <v>1</v>
      </c>
      <c r="AW97" s="91"/>
      <c r="AX97" s="90">
        <f>COUNTIF(J97:AS97,"△")</f>
        <v>0</v>
      </c>
      <c r="AY97" s="91"/>
      <c r="AZ97" s="90">
        <f>COUNTIF(J97:AS97,"●")</f>
        <v>0</v>
      </c>
      <c r="BA97" s="91"/>
      <c r="BB97" s="90">
        <f>AV97*3+AX97*1</f>
        <v>3</v>
      </c>
      <c r="BC97" s="91"/>
      <c r="BD97" s="90">
        <f>SUM(J100,P100,V100,AB100,AH100,AN100)</f>
        <v>3</v>
      </c>
      <c r="BE97" s="91"/>
      <c r="BF97" s="90">
        <f>SUM(N100,T100,Z100,AF100,AL100,AR100)</f>
        <v>0</v>
      </c>
      <c r="BG97" s="91"/>
      <c r="BH97" s="96">
        <f>BD97-BF97</f>
        <v>3</v>
      </c>
      <c r="BI97" s="97"/>
      <c r="BJ97" s="102">
        <f>IF(ISBLANK(B97),"",RANK(BM97,$BM$93:$BM$116))</f>
        <v>3</v>
      </c>
      <c r="BK97" s="103"/>
      <c r="BL97" s="104"/>
      <c r="BM97" s="86">
        <f>BB97*10000+BH97*100+BD97</f>
        <v>30303</v>
      </c>
    </row>
    <row r="98" spans="1:65" s="23" customFormat="1" ht="10.5" customHeight="1">
      <c r="A98" s="114"/>
      <c r="B98" s="125"/>
      <c r="C98" s="164"/>
      <c r="D98" s="165"/>
      <c r="E98" s="165"/>
      <c r="F98" s="165"/>
      <c r="G98" s="165"/>
      <c r="H98" s="165"/>
      <c r="I98" s="166"/>
      <c r="J98" s="126">
        <f>IF(ISBLANK(J97),"",T94)</f>
        <v>1</v>
      </c>
      <c r="K98" s="127"/>
      <c r="L98" s="128" t="s">
        <v>18</v>
      </c>
      <c r="M98" s="128"/>
      <c r="N98" s="127">
        <f>IF(ISBLANK(J97),"",P94)</f>
        <v>0</v>
      </c>
      <c r="O98" s="129"/>
      <c r="P98" s="79"/>
      <c r="Q98" s="80"/>
      <c r="R98" s="80"/>
      <c r="S98" s="80"/>
      <c r="T98" s="80"/>
      <c r="U98" s="81"/>
      <c r="V98" s="126"/>
      <c r="W98" s="127"/>
      <c r="X98" s="128" t="s">
        <v>18</v>
      </c>
      <c r="Y98" s="128"/>
      <c r="Z98" s="127"/>
      <c r="AA98" s="129"/>
      <c r="AB98" s="87"/>
      <c r="AC98" s="88"/>
      <c r="AD98" s="85" t="s">
        <v>18</v>
      </c>
      <c r="AE98" s="85"/>
      <c r="AF98" s="88"/>
      <c r="AG98" s="89"/>
      <c r="AH98" s="87"/>
      <c r="AI98" s="88"/>
      <c r="AJ98" s="85" t="s">
        <v>18</v>
      </c>
      <c r="AK98" s="85"/>
      <c r="AL98" s="88"/>
      <c r="AM98" s="89"/>
      <c r="AN98" s="126"/>
      <c r="AO98" s="127"/>
      <c r="AP98" s="128" t="s">
        <v>18</v>
      </c>
      <c r="AQ98" s="128"/>
      <c r="AR98" s="127"/>
      <c r="AS98" s="129"/>
      <c r="AT98" s="110"/>
      <c r="AU98" s="111"/>
      <c r="AV98" s="92"/>
      <c r="AW98" s="93"/>
      <c r="AX98" s="92"/>
      <c r="AY98" s="93"/>
      <c r="AZ98" s="92"/>
      <c r="BA98" s="93"/>
      <c r="BB98" s="92"/>
      <c r="BC98" s="93"/>
      <c r="BD98" s="92"/>
      <c r="BE98" s="93"/>
      <c r="BF98" s="92"/>
      <c r="BG98" s="93"/>
      <c r="BH98" s="98"/>
      <c r="BI98" s="99"/>
      <c r="BJ98" s="102"/>
      <c r="BK98" s="103"/>
      <c r="BL98" s="104"/>
      <c r="BM98" s="86"/>
    </row>
    <row r="99" spans="1:65" s="23" customFormat="1" ht="10.5" customHeight="1">
      <c r="A99" s="114"/>
      <c r="B99" s="125"/>
      <c r="C99" s="164"/>
      <c r="D99" s="165"/>
      <c r="E99" s="165"/>
      <c r="F99" s="165"/>
      <c r="G99" s="165"/>
      <c r="H99" s="165"/>
      <c r="I99" s="166"/>
      <c r="J99" s="135">
        <f>IF(ISBLANK(J97),"",T95)</f>
        <v>2</v>
      </c>
      <c r="K99" s="133"/>
      <c r="L99" s="128" t="s">
        <v>19</v>
      </c>
      <c r="M99" s="128"/>
      <c r="N99" s="133">
        <f>IF(ISBLANK(J97),"",P95)</f>
        <v>1</v>
      </c>
      <c r="O99" s="134"/>
      <c r="P99" s="79"/>
      <c r="Q99" s="80"/>
      <c r="R99" s="80"/>
      <c r="S99" s="80"/>
      <c r="T99" s="80"/>
      <c r="U99" s="81"/>
      <c r="V99" s="135"/>
      <c r="W99" s="133"/>
      <c r="X99" s="128" t="s">
        <v>19</v>
      </c>
      <c r="Y99" s="128"/>
      <c r="Z99" s="133"/>
      <c r="AA99" s="134"/>
      <c r="AB99" s="82"/>
      <c r="AC99" s="83"/>
      <c r="AD99" s="85" t="s">
        <v>19</v>
      </c>
      <c r="AE99" s="85"/>
      <c r="AF99" s="83"/>
      <c r="AG99" s="84"/>
      <c r="AH99" s="82"/>
      <c r="AI99" s="83"/>
      <c r="AJ99" s="85" t="s">
        <v>19</v>
      </c>
      <c r="AK99" s="85"/>
      <c r="AL99" s="83"/>
      <c r="AM99" s="84"/>
      <c r="AN99" s="135"/>
      <c r="AO99" s="133"/>
      <c r="AP99" s="128" t="s">
        <v>19</v>
      </c>
      <c r="AQ99" s="128"/>
      <c r="AR99" s="133"/>
      <c r="AS99" s="134"/>
      <c r="AT99" s="110"/>
      <c r="AU99" s="111"/>
      <c r="AV99" s="92"/>
      <c r="AW99" s="93"/>
      <c r="AX99" s="92"/>
      <c r="AY99" s="93"/>
      <c r="AZ99" s="92"/>
      <c r="BA99" s="93"/>
      <c r="BB99" s="92"/>
      <c r="BC99" s="93"/>
      <c r="BD99" s="92"/>
      <c r="BE99" s="93"/>
      <c r="BF99" s="92"/>
      <c r="BG99" s="93"/>
      <c r="BH99" s="98"/>
      <c r="BI99" s="99"/>
      <c r="BJ99" s="102"/>
      <c r="BK99" s="103"/>
      <c r="BL99" s="104"/>
      <c r="BM99" s="86"/>
    </row>
    <row r="100" spans="1:65" s="23" customFormat="1" ht="10.5" customHeight="1">
      <c r="A100" s="114"/>
      <c r="B100" s="125"/>
      <c r="C100" s="167"/>
      <c r="D100" s="168"/>
      <c r="E100" s="168"/>
      <c r="F100" s="168"/>
      <c r="G100" s="168"/>
      <c r="H100" s="168"/>
      <c r="I100" s="169"/>
      <c r="J100" s="160">
        <f>IF(ISBLANK(J97),"",SUM(J98:J99))</f>
        <v>3</v>
      </c>
      <c r="K100" s="158"/>
      <c r="L100" s="157" t="s">
        <v>20</v>
      </c>
      <c r="M100" s="157"/>
      <c r="N100" s="158">
        <f>IF(ISBLANK(J97),"",SUM(O98:O99))</f>
        <v>0</v>
      </c>
      <c r="O100" s="159"/>
      <c r="P100" s="72"/>
      <c r="Q100" s="73"/>
      <c r="R100" s="73"/>
      <c r="S100" s="73"/>
      <c r="T100" s="73"/>
      <c r="U100" s="74"/>
      <c r="V100" s="160">
        <f>IF(ISBLANK(V97),"",SUM(V98:V99))</f>
      </c>
      <c r="W100" s="158"/>
      <c r="X100" s="157" t="s">
        <v>20</v>
      </c>
      <c r="Y100" s="157"/>
      <c r="Z100" s="158">
        <f>IF(ISBLANK(V97),"",SUM(Z98:Z99))</f>
      </c>
      <c r="AA100" s="159"/>
      <c r="AB100" s="75">
        <f>IF(ISBLANK(AB97),"",SUM(AB98:AB99))</f>
      </c>
      <c r="AC100" s="76"/>
      <c r="AD100" s="77" t="s">
        <v>20</v>
      </c>
      <c r="AE100" s="77"/>
      <c r="AF100" s="76">
        <f>IF(ISBLANK(AB97),"",SUM(AF98:AF99))</f>
      </c>
      <c r="AG100" s="78"/>
      <c r="AH100" s="75">
        <f>IF(ISBLANK(AH97),"",SUM(AH98:AH99))</f>
      </c>
      <c r="AI100" s="76"/>
      <c r="AJ100" s="77" t="s">
        <v>20</v>
      </c>
      <c r="AK100" s="77"/>
      <c r="AL100" s="76">
        <f>IF(ISBLANK(AH97),"",SUM(AL98:AL99))</f>
      </c>
      <c r="AM100" s="78"/>
      <c r="AN100" s="160">
        <f>IF(ISBLANK(AN97),"",SUM(AN98:AN99))</f>
      </c>
      <c r="AO100" s="158"/>
      <c r="AP100" s="157" t="s">
        <v>20</v>
      </c>
      <c r="AQ100" s="157"/>
      <c r="AR100" s="158">
        <f>IF(ISBLANK(AN97),"",SUM(AR98:AR99))</f>
      </c>
      <c r="AS100" s="159"/>
      <c r="AT100" s="112"/>
      <c r="AU100" s="113"/>
      <c r="AV100" s="94"/>
      <c r="AW100" s="95"/>
      <c r="AX100" s="94"/>
      <c r="AY100" s="95"/>
      <c r="AZ100" s="94"/>
      <c r="BA100" s="95"/>
      <c r="BB100" s="94"/>
      <c r="BC100" s="95"/>
      <c r="BD100" s="94"/>
      <c r="BE100" s="95"/>
      <c r="BF100" s="94"/>
      <c r="BG100" s="95"/>
      <c r="BH100" s="100"/>
      <c r="BI100" s="101"/>
      <c r="BJ100" s="102"/>
      <c r="BK100" s="103"/>
      <c r="BL100" s="104"/>
      <c r="BM100" s="86"/>
    </row>
    <row r="101" spans="1:65" s="23" customFormat="1" ht="18" customHeight="1">
      <c r="A101" s="114">
        <f>BJ101</f>
        <v>5</v>
      </c>
      <c r="B101" s="125">
        <v>3</v>
      </c>
      <c r="C101" s="161" t="s">
        <v>58</v>
      </c>
      <c r="D101" s="162"/>
      <c r="E101" s="162"/>
      <c r="F101" s="162"/>
      <c r="G101" s="162"/>
      <c r="H101" s="162"/>
      <c r="I101" s="163"/>
      <c r="J101" s="130"/>
      <c r="K101" s="131"/>
      <c r="L101" s="131"/>
      <c r="M101" s="131"/>
      <c r="N101" s="131"/>
      <c r="O101" s="132"/>
      <c r="P101" s="130"/>
      <c r="Q101" s="131"/>
      <c r="R101" s="131"/>
      <c r="S101" s="131"/>
      <c r="T101" s="131"/>
      <c r="U101" s="132"/>
      <c r="V101" s="105"/>
      <c r="W101" s="106"/>
      <c r="X101" s="106"/>
      <c r="Y101" s="106"/>
      <c r="Z101" s="106"/>
      <c r="AA101" s="107"/>
      <c r="AB101" s="105" t="s">
        <v>128</v>
      </c>
      <c r="AC101" s="106"/>
      <c r="AD101" s="106"/>
      <c r="AE101" s="106"/>
      <c r="AF101" s="106"/>
      <c r="AG101" s="107"/>
      <c r="AH101" s="105"/>
      <c r="AI101" s="106"/>
      <c r="AJ101" s="106"/>
      <c r="AK101" s="106"/>
      <c r="AL101" s="106"/>
      <c r="AM101" s="107"/>
      <c r="AN101" s="105"/>
      <c r="AO101" s="106"/>
      <c r="AP101" s="106"/>
      <c r="AQ101" s="106"/>
      <c r="AR101" s="106"/>
      <c r="AS101" s="107"/>
      <c r="AT101" s="108">
        <f>SUM(AV101:AZ104)</f>
        <v>1</v>
      </c>
      <c r="AU101" s="109"/>
      <c r="AV101" s="90">
        <f>COUNTIF(J101:AS101,"○")</f>
        <v>0</v>
      </c>
      <c r="AW101" s="91"/>
      <c r="AX101" s="90">
        <f>COUNTIF(J101:AS101,"△")</f>
        <v>0</v>
      </c>
      <c r="AY101" s="91"/>
      <c r="AZ101" s="90">
        <f>COUNTIF(J101:AS101,"●")</f>
        <v>1</v>
      </c>
      <c r="BA101" s="91"/>
      <c r="BB101" s="90">
        <f>AV101*3+AX101*1</f>
        <v>0</v>
      </c>
      <c r="BC101" s="91"/>
      <c r="BD101" s="90">
        <f>SUM(J104,P104,V104,AB104,AH104,AN104)</f>
        <v>0</v>
      </c>
      <c r="BE101" s="91"/>
      <c r="BF101" s="90">
        <f>SUM(N104,T104,Z104,AF104,AL104,AR104)</f>
        <v>2</v>
      </c>
      <c r="BG101" s="91"/>
      <c r="BH101" s="96">
        <f>BD101-BF101</f>
        <v>-2</v>
      </c>
      <c r="BI101" s="97"/>
      <c r="BJ101" s="102">
        <f>IF(ISBLANK(B101),"",RANK(BM101,$BM$93:$BM$116))</f>
        <v>5</v>
      </c>
      <c r="BK101" s="103"/>
      <c r="BL101" s="104"/>
      <c r="BM101" s="86">
        <f>BB101*10000+BH101*100+BD101</f>
        <v>-200</v>
      </c>
    </row>
    <row r="102" spans="1:65" s="23" customFormat="1" ht="10.5" customHeight="1">
      <c r="A102" s="114"/>
      <c r="B102" s="125"/>
      <c r="C102" s="164"/>
      <c r="D102" s="165"/>
      <c r="E102" s="165"/>
      <c r="F102" s="165"/>
      <c r="G102" s="165"/>
      <c r="H102" s="165"/>
      <c r="I102" s="166"/>
      <c r="J102" s="126">
        <f>IF(ISBLANK(J101),"",Z94)</f>
      </c>
      <c r="K102" s="127"/>
      <c r="L102" s="128" t="s">
        <v>18</v>
      </c>
      <c r="M102" s="128"/>
      <c r="N102" s="127">
        <f>IF(ISBLANK(J101),"",V94)</f>
      </c>
      <c r="O102" s="129"/>
      <c r="P102" s="126">
        <f>IF(ISBLANK(P101),"",Z98)</f>
      </c>
      <c r="Q102" s="127"/>
      <c r="R102" s="128" t="s">
        <v>18</v>
      </c>
      <c r="S102" s="128"/>
      <c r="T102" s="127">
        <f>IF(ISBLANK(P101),"",V98)</f>
      </c>
      <c r="U102" s="129"/>
      <c r="V102" s="79"/>
      <c r="W102" s="80"/>
      <c r="X102" s="80"/>
      <c r="Y102" s="80"/>
      <c r="Z102" s="80"/>
      <c r="AA102" s="81"/>
      <c r="AB102" s="87">
        <v>0</v>
      </c>
      <c r="AC102" s="88"/>
      <c r="AD102" s="85" t="s">
        <v>18</v>
      </c>
      <c r="AE102" s="85"/>
      <c r="AF102" s="88">
        <v>2</v>
      </c>
      <c r="AG102" s="89"/>
      <c r="AH102" s="87"/>
      <c r="AI102" s="88"/>
      <c r="AJ102" s="85" t="s">
        <v>18</v>
      </c>
      <c r="AK102" s="85"/>
      <c r="AL102" s="88"/>
      <c r="AM102" s="89"/>
      <c r="AN102" s="87"/>
      <c r="AO102" s="88"/>
      <c r="AP102" s="85" t="s">
        <v>18</v>
      </c>
      <c r="AQ102" s="85"/>
      <c r="AR102" s="88"/>
      <c r="AS102" s="89"/>
      <c r="AT102" s="110"/>
      <c r="AU102" s="111"/>
      <c r="AV102" s="92"/>
      <c r="AW102" s="93"/>
      <c r="AX102" s="92"/>
      <c r="AY102" s="93"/>
      <c r="AZ102" s="92"/>
      <c r="BA102" s="93"/>
      <c r="BB102" s="92"/>
      <c r="BC102" s="93"/>
      <c r="BD102" s="92"/>
      <c r="BE102" s="93"/>
      <c r="BF102" s="92"/>
      <c r="BG102" s="93"/>
      <c r="BH102" s="98"/>
      <c r="BI102" s="99"/>
      <c r="BJ102" s="102"/>
      <c r="BK102" s="103"/>
      <c r="BL102" s="104"/>
      <c r="BM102" s="86"/>
    </row>
    <row r="103" spans="1:65" s="23" customFormat="1" ht="10.5" customHeight="1">
      <c r="A103" s="114"/>
      <c r="B103" s="125"/>
      <c r="C103" s="164"/>
      <c r="D103" s="165"/>
      <c r="E103" s="165"/>
      <c r="F103" s="165"/>
      <c r="G103" s="165"/>
      <c r="H103" s="165"/>
      <c r="I103" s="166"/>
      <c r="J103" s="135">
        <f>IF(ISBLANK(J101),"",Z95)</f>
      </c>
      <c r="K103" s="133"/>
      <c r="L103" s="128" t="s">
        <v>19</v>
      </c>
      <c r="M103" s="128"/>
      <c r="N103" s="133">
        <f>IF(ISBLANK(J101),"",V95)</f>
      </c>
      <c r="O103" s="134"/>
      <c r="P103" s="135">
        <f>IF(ISBLANK(P101),"",Z99)</f>
      </c>
      <c r="Q103" s="133"/>
      <c r="R103" s="128" t="s">
        <v>19</v>
      </c>
      <c r="S103" s="128"/>
      <c r="T103" s="133">
        <f>IF(ISBLANK(P101),"",V99)</f>
      </c>
      <c r="U103" s="134"/>
      <c r="V103" s="79"/>
      <c r="W103" s="80"/>
      <c r="X103" s="80"/>
      <c r="Y103" s="80"/>
      <c r="Z103" s="80"/>
      <c r="AA103" s="81"/>
      <c r="AB103" s="82">
        <v>0</v>
      </c>
      <c r="AC103" s="83"/>
      <c r="AD103" s="85" t="s">
        <v>19</v>
      </c>
      <c r="AE103" s="85"/>
      <c r="AF103" s="83">
        <v>0</v>
      </c>
      <c r="AG103" s="84"/>
      <c r="AH103" s="82"/>
      <c r="AI103" s="83"/>
      <c r="AJ103" s="85" t="s">
        <v>19</v>
      </c>
      <c r="AK103" s="85"/>
      <c r="AL103" s="83"/>
      <c r="AM103" s="84"/>
      <c r="AN103" s="82"/>
      <c r="AO103" s="83"/>
      <c r="AP103" s="85" t="s">
        <v>19</v>
      </c>
      <c r="AQ103" s="85"/>
      <c r="AR103" s="83"/>
      <c r="AS103" s="84"/>
      <c r="AT103" s="110"/>
      <c r="AU103" s="111"/>
      <c r="AV103" s="92"/>
      <c r="AW103" s="93"/>
      <c r="AX103" s="92"/>
      <c r="AY103" s="93"/>
      <c r="AZ103" s="92"/>
      <c r="BA103" s="93"/>
      <c r="BB103" s="92"/>
      <c r="BC103" s="93"/>
      <c r="BD103" s="92"/>
      <c r="BE103" s="93"/>
      <c r="BF103" s="92"/>
      <c r="BG103" s="93"/>
      <c r="BH103" s="98"/>
      <c r="BI103" s="99"/>
      <c r="BJ103" s="102"/>
      <c r="BK103" s="103"/>
      <c r="BL103" s="104"/>
      <c r="BM103" s="86"/>
    </row>
    <row r="104" spans="1:65" s="23" customFormat="1" ht="10.5" customHeight="1">
      <c r="A104" s="114"/>
      <c r="B104" s="125"/>
      <c r="C104" s="167"/>
      <c r="D104" s="168"/>
      <c r="E104" s="168"/>
      <c r="F104" s="168"/>
      <c r="G104" s="168"/>
      <c r="H104" s="168"/>
      <c r="I104" s="169"/>
      <c r="J104" s="160">
        <f>IF(ISBLANK(J101),"",SUM(J102:J103))</f>
      </c>
      <c r="K104" s="158"/>
      <c r="L104" s="157" t="s">
        <v>20</v>
      </c>
      <c r="M104" s="157"/>
      <c r="N104" s="158">
        <f>IF(ISBLANK(J101),"",SUM(N102:O103))</f>
      </c>
      <c r="O104" s="159"/>
      <c r="P104" s="160">
        <f>IF(ISBLANK(P101),"",SUM(P102:P103))</f>
      </c>
      <c r="Q104" s="158"/>
      <c r="R104" s="157" t="s">
        <v>20</v>
      </c>
      <c r="S104" s="157"/>
      <c r="T104" s="158">
        <f>IF(ISBLANK(P101),"",SUM(T102:T103))</f>
      </c>
      <c r="U104" s="159"/>
      <c r="V104" s="72"/>
      <c r="W104" s="73"/>
      <c r="X104" s="73"/>
      <c r="Y104" s="73"/>
      <c r="Z104" s="73"/>
      <c r="AA104" s="74"/>
      <c r="AB104" s="75">
        <f>IF(ISBLANK(AB101),"",SUM(AB102:AB103))</f>
        <v>0</v>
      </c>
      <c r="AC104" s="76"/>
      <c r="AD104" s="77" t="s">
        <v>20</v>
      </c>
      <c r="AE104" s="77"/>
      <c r="AF104" s="76">
        <f>IF(ISBLANK(AB101),"",SUM(AF102:AF103))</f>
        <v>2</v>
      </c>
      <c r="AG104" s="78"/>
      <c r="AH104" s="75">
        <f>IF(ISBLANK(AH101),"",SUM(AH102:AH103))</f>
      </c>
      <c r="AI104" s="76"/>
      <c r="AJ104" s="77" t="s">
        <v>20</v>
      </c>
      <c r="AK104" s="77"/>
      <c r="AL104" s="76">
        <f>IF(ISBLANK(AH101),"",SUM(AL102:AL103))</f>
      </c>
      <c r="AM104" s="78"/>
      <c r="AN104" s="75">
        <f>IF(ISBLANK(AN101),"",SUM(AN102:AN103))</f>
      </c>
      <c r="AO104" s="76"/>
      <c r="AP104" s="77" t="s">
        <v>20</v>
      </c>
      <c r="AQ104" s="77"/>
      <c r="AR104" s="76">
        <f>IF(ISBLANK(AN101),"",SUM(AR102:AR103))</f>
      </c>
      <c r="AS104" s="78"/>
      <c r="AT104" s="112"/>
      <c r="AU104" s="113"/>
      <c r="AV104" s="94"/>
      <c r="AW104" s="95"/>
      <c r="AX104" s="94"/>
      <c r="AY104" s="95"/>
      <c r="AZ104" s="94"/>
      <c r="BA104" s="95"/>
      <c r="BB104" s="94"/>
      <c r="BC104" s="95"/>
      <c r="BD104" s="94"/>
      <c r="BE104" s="95"/>
      <c r="BF104" s="94"/>
      <c r="BG104" s="95"/>
      <c r="BH104" s="100"/>
      <c r="BI104" s="101"/>
      <c r="BJ104" s="102"/>
      <c r="BK104" s="103"/>
      <c r="BL104" s="104"/>
      <c r="BM104" s="86"/>
    </row>
    <row r="105" spans="1:65" s="23" customFormat="1" ht="18" customHeight="1">
      <c r="A105" s="114">
        <f>BJ105</f>
        <v>4</v>
      </c>
      <c r="B105" s="125">
        <v>4</v>
      </c>
      <c r="C105" s="161" t="s">
        <v>59</v>
      </c>
      <c r="D105" s="162"/>
      <c r="E105" s="162"/>
      <c r="F105" s="162"/>
      <c r="G105" s="162"/>
      <c r="H105" s="162"/>
      <c r="I105" s="163"/>
      <c r="J105" s="105"/>
      <c r="K105" s="106"/>
      <c r="L105" s="106"/>
      <c r="M105" s="106"/>
      <c r="N105" s="106"/>
      <c r="O105" s="107"/>
      <c r="P105" s="105"/>
      <c r="Q105" s="106"/>
      <c r="R105" s="106"/>
      <c r="S105" s="106"/>
      <c r="T105" s="106"/>
      <c r="U105" s="107"/>
      <c r="V105" s="105" t="s">
        <v>129</v>
      </c>
      <c r="W105" s="106"/>
      <c r="X105" s="106"/>
      <c r="Y105" s="106"/>
      <c r="Z105" s="106"/>
      <c r="AA105" s="107"/>
      <c r="AB105" s="105"/>
      <c r="AC105" s="106"/>
      <c r="AD105" s="106"/>
      <c r="AE105" s="106"/>
      <c r="AF105" s="106"/>
      <c r="AG105" s="107"/>
      <c r="AH105" s="105"/>
      <c r="AI105" s="106"/>
      <c r="AJ105" s="106"/>
      <c r="AK105" s="106"/>
      <c r="AL105" s="106"/>
      <c r="AM105" s="107"/>
      <c r="AN105" s="105"/>
      <c r="AO105" s="106"/>
      <c r="AP105" s="106"/>
      <c r="AQ105" s="106"/>
      <c r="AR105" s="106"/>
      <c r="AS105" s="107"/>
      <c r="AT105" s="108">
        <f>SUM(AV105:AZ108)</f>
        <v>1</v>
      </c>
      <c r="AU105" s="109"/>
      <c r="AV105" s="90">
        <f>COUNTIF(J105:AS105,"○")</f>
        <v>1</v>
      </c>
      <c r="AW105" s="91"/>
      <c r="AX105" s="90">
        <f>COUNTIF(J105:AS105,"△")</f>
        <v>0</v>
      </c>
      <c r="AY105" s="91"/>
      <c r="AZ105" s="90">
        <f>COUNTIF(J105:AS105,"●")</f>
        <v>0</v>
      </c>
      <c r="BA105" s="91"/>
      <c r="BB105" s="90">
        <f>AV105*3+AX105*1</f>
        <v>3</v>
      </c>
      <c r="BC105" s="91"/>
      <c r="BD105" s="90">
        <f>SUM(J108,P108,V108,AB108,AH108,AN108)</f>
        <v>2</v>
      </c>
      <c r="BE105" s="91"/>
      <c r="BF105" s="90">
        <f>SUM(N108,T108,Z108,AF108,AL108,AR108)</f>
        <v>0</v>
      </c>
      <c r="BG105" s="91"/>
      <c r="BH105" s="96">
        <f>BD105-BF105</f>
        <v>2</v>
      </c>
      <c r="BI105" s="97"/>
      <c r="BJ105" s="102">
        <f>IF(ISBLANK(B105),"",RANK(BM105,$BM$93:$BM$116))</f>
        <v>4</v>
      </c>
      <c r="BK105" s="103"/>
      <c r="BL105" s="104"/>
      <c r="BM105" s="86">
        <f>BB105*10000+BH105*100+BD105</f>
        <v>30202</v>
      </c>
    </row>
    <row r="106" spans="1:65" s="23" customFormat="1" ht="10.5" customHeight="1">
      <c r="A106" s="114"/>
      <c r="B106" s="125"/>
      <c r="C106" s="164"/>
      <c r="D106" s="165"/>
      <c r="E106" s="165"/>
      <c r="F106" s="165"/>
      <c r="G106" s="165"/>
      <c r="H106" s="165"/>
      <c r="I106" s="166"/>
      <c r="J106" s="87">
        <f>IF(ISBLANK(J105),"",AF94)</f>
      </c>
      <c r="K106" s="88"/>
      <c r="L106" s="85" t="s">
        <v>18</v>
      </c>
      <c r="M106" s="85"/>
      <c r="N106" s="88">
        <f>IF(ISBLANK(J105),"",AB94)</f>
      </c>
      <c r="O106" s="89"/>
      <c r="P106" s="87">
        <f>IF(ISBLANK(P105),"",AF98)</f>
      </c>
      <c r="Q106" s="88"/>
      <c r="R106" s="85" t="s">
        <v>18</v>
      </c>
      <c r="S106" s="85"/>
      <c r="T106" s="88">
        <f>IF(ISBLANK(P105),"",AB98)</f>
      </c>
      <c r="U106" s="89"/>
      <c r="V106" s="87">
        <f>IF(ISBLANK(V105),"",AF102)</f>
        <v>2</v>
      </c>
      <c r="W106" s="88"/>
      <c r="X106" s="85" t="s">
        <v>18</v>
      </c>
      <c r="Y106" s="85"/>
      <c r="Z106" s="88">
        <f>IF(ISBLANK(V105),"",AB102)</f>
        <v>0</v>
      </c>
      <c r="AA106" s="89"/>
      <c r="AB106" s="79"/>
      <c r="AC106" s="80"/>
      <c r="AD106" s="80"/>
      <c r="AE106" s="80"/>
      <c r="AF106" s="80"/>
      <c r="AG106" s="81"/>
      <c r="AH106" s="87"/>
      <c r="AI106" s="88"/>
      <c r="AJ106" s="85" t="s">
        <v>18</v>
      </c>
      <c r="AK106" s="85"/>
      <c r="AL106" s="88"/>
      <c r="AM106" s="89"/>
      <c r="AN106" s="87"/>
      <c r="AO106" s="88"/>
      <c r="AP106" s="85" t="s">
        <v>18</v>
      </c>
      <c r="AQ106" s="85"/>
      <c r="AR106" s="88"/>
      <c r="AS106" s="89"/>
      <c r="AT106" s="110"/>
      <c r="AU106" s="111"/>
      <c r="AV106" s="92"/>
      <c r="AW106" s="93"/>
      <c r="AX106" s="92"/>
      <c r="AY106" s="93"/>
      <c r="AZ106" s="92"/>
      <c r="BA106" s="93"/>
      <c r="BB106" s="92"/>
      <c r="BC106" s="93"/>
      <c r="BD106" s="92"/>
      <c r="BE106" s="93"/>
      <c r="BF106" s="92"/>
      <c r="BG106" s="93"/>
      <c r="BH106" s="98"/>
      <c r="BI106" s="99"/>
      <c r="BJ106" s="102"/>
      <c r="BK106" s="103"/>
      <c r="BL106" s="104"/>
      <c r="BM106" s="86"/>
    </row>
    <row r="107" spans="1:65" s="23" customFormat="1" ht="10.5" customHeight="1">
      <c r="A107" s="114"/>
      <c r="B107" s="125"/>
      <c r="C107" s="164"/>
      <c r="D107" s="165"/>
      <c r="E107" s="165"/>
      <c r="F107" s="165"/>
      <c r="G107" s="165"/>
      <c r="H107" s="165"/>
      <c r="I107" s="166"/>
      <c r="J107" s="82">
        <f>IF(ISBLANK(J105),"",AF95)</f>
      </c>
      <c r="K107" s="83"/>
      <c r="L107" s="85" t="s">
        <v>19</v>
      </c>
      <c r="M107" s="85"/>
      <c r="N107" s="83">
        <f>IF(ISBLANK(J105),"",AB95)</f>
      </c>
      <c r="O107" s="84"/>
      <c r="P107" s="82">
        <f>IF(ISBLANK(P105),"",AF99)</f>
      </c>
      <c r="Q107" s="83"/>
      <c r="R107" s="85" t="s">
        <v>19</v>
      </c>
      <c r="S107" s="85"/>
      <c r="T107" s="83">
        <f>IF(ISBLANK(P105),"",AB99)</f>
      </c>
      <c r="U107" s="84"/>
      <c r="V107" s="82">
        <f>IF(ISBLANK(V105),"",AF103)</f>
        <v>0</v>
      </c>
      <c r="W107" s="83"/>
      <c r="X107" s="85" t="s">
        <v>19</v>
      </c>
      <c r="Y107" s="85"/>
      <c r="Z107" s="83">
        <f>IF(ISBLANK(V105),"",AB103)</f>
        <v>0</v>
      </c>
      <c r="AA107" s="84"/>
      <c r="AB107" s="79"/>
      <c r="AC107" s="80"/>
      <c r="AD107" s="80"/>
      <c r="AE107" s="80"/>
      <c r="AF107" s="80"/>
      <c r="AG107" s="81"/>
      <c r="AH107" s="82"/>
      <c r="AI107" s="83"/>
      <c r="AJ107" s="85" t="s">
        <v>19</v>
      </c>
      <c r="AK107" s="85"/>
      <c r="AL107" s="83"/>
      <c r="AM107" s="84"/>
      <c r="AN107" s="82"/>
      <c r="AO107" s="83"/>
      <c r="AP107" s="85" t="s">
        <v>19</v>
      </c>
      <c r="AQ107" s="85"/>
      <c r="AR107" s="83"/>
      <c r="AS107" s="84"/>
      <c r="AT107" s="110"/>
      <c r="AU107" s="111"/>
      <c r="AV107" s="92"/>
      <c r="AW107" s="93"/>
      <c r="AX107" s="92"/>
      <c r="AY107" s="93"/>
      <c r="AZ107" s="92"/>
      <c r="BA107" s="93"/>
      <c r="BB107" s="92"/>
      <c r="BC107" s="93"/>
      <c r="BD107" s="92"/>
      <c r="BE107" s="93"/>
      <c r="BF107" s="92"/>
      <c r="BG107" s="93"/>
      <c r="BH107" s="98"/>
      <c r="BI107" s="99"/>
      <c r="BJ107" s="102"/>
      <c r="BK107" s="103"/>
      <c r="BL107" s="104"/>
      <c r="BM107" s="86"/>
    </row>
    <row r="108" spans="1:65" s="23" customFormat="1" ht="10.5" customHeight="1">
      <c r="A108" s="114"/>
      <c r="B108" s="125"/>
      <c r="C108" s="167"/>
      <c r="D108" s="168"/>
      <c r="E108" s="168"/>
      <c r="F108" s="168"/>
      <c r="G108" s="168"/>
      <c r="H108" s="168"/>
      <c r="I108" s="169"/>
      <c r="J108" s="75">
        <f>IF(ISBLANK(J105),"",SUM(J106:J107))</f>
      </c>
      <c r="K108" s="76"/>
      <c r="L108" s="77" t="s">
        <v>20</v>
      </c>
      <c r="M108" s="77"/>
      <c r="N108" s="76">
        <f>IF(ISBLANK(J105),"",SUM(N106:O107))</f>
      </c>
      <c r="O108" s="78"/>
      <c r="P108" s="75">
        <f>IF(ISBLANK(P105),"",SUM(P106:P107))</f>
      </c>
      <c r="Q108" s="76"/>
      <c r="R108" s="77" t="s">
        <v>20</v>
      </c>
      <c r="S108" s="77"/>
      <c r="T108" s="76">
        <f>IF(ISBLANK(P105),"",SUM(T106:T107))</f>
      </c>
      <c r="U108" s="78"/>
      <c r="V108" s="75">
        <f>IF(ISBLANK(V105),"",SUM(V106:V107))</f>
        <v>2</v>
      </c>
      <c r="W108" s="76"/>
      <c r="X108" s="77" t="s">
        <v>20</v>
      </c>
      <c r="Y108" s="77"/>
      <c r="Z108" s="76">
        <f>IF(ISBLANK(V105),"",SUM(Z106:Z107))</f>
        <v>0</v>
      </c>
      <c r="AA108" s="78"/>
      <c r="AB108" s="72"/>
      <c r="AC108" s="73"/>
      <c r="AD108" s="73"/>
      <c r="AE108" s="73"/>
      <c r="AF108" s="73"/>
      <c r="AG108" s="74"/>
      <c r="AH108" s="75">
        <f>IF(ISBLANK(AH105),"",SUM(AH106:AH107))</f>
      </c>
      <c r="AI108" s="76"/>
      <c r="AJ108" s="77" t="s">
        <v>20</v>
      </c>
      <c r="AK108" s="77"/>
      <c r="AL108" s="76">
        <f>IF(ISBLANK(AH105),"",SUM(AL106:AL107))</f>
      </c>
      <c r="AM108" s="78"/>
      <c r="AN108" s="75">
        <f>IF(ISBLANK(AN105),"",SUM(AN106:AN107))</f>
      </c>
      <c r="AO108" s="76"/>
      <c r="AP108" s="77" t="s">
        <v>20</v>
      </c>
      <c r="AQ108" s="77"/>
      <c r="AR108" s="76">
        <f>IF(ISBLANK(AN105),"",SUM(AR106:AR107))</f>
      </c>
      <c r="AS108" s="78"/>
      <c r="AT108" s="112"/>
      <c r="AU108" s="113"/>
      <c r="AV108" s="94"/>
      <c r="AW108" s="95"/>
      <c r="AX108" s="94"/>
      <c r="AY108" s="95"/>
      <c r="AZ108" s="94"/>
      <c r="BA108" s="95"/>
      <c r="BB108" s="94"/>
      <c r="BC108" s="95"/>
      <c r="BD108" s="94"/>
      <c r="BE108" s="95"/>
      <c r="BF108" s="94"/>
      <c r="BG108" s="95"/>
      <c r="BH108" s="100"/>
      <c r="BI108" s="101"/>
      <c r="BJ108" s="102"/>
      <c r="BK108" s="103"/>
      <c r="BL108" s="104"/>
      <c r="BM108" s="86"/>
    </row>
    <row r="109" spans="1:65" s="23" customFormat="1" ht="18" customHeight="1">
      <c r="A109" s="114">
        <f>BJ109</f>
        <v>1</v>
      </c>
      <c r="B109" s="125">
        <v>5</v>
      </c>
      <c r="C109" s="161" t="s">
        <v>60</v>
      </c>
      <c r="D109" s="162"/>
      <c r="E109" s="162"/>
      <c r="F109" s="162"/>
      <c r="G109" s="162"/>
      <c r="H109" s="162"/>
      <c r="I109" s="163"/>
      <c r="J109" s="105"/>
      <c r="K109" s="106"/>
      <c r="L109" s="106"/>
      <c r="M109" s="106"/>
      <c r="N109" s="106"/>
      <c r="O109" s="107"/>
      <c r="P109" s="105"/>
      <c r="Q109" s="106"/>
      <c r="R109" s="106"/>
      <c r="S109" s="106"/>
      <c r="T109" s="106"/>
      <c r="U109" s="107"/>
      <c r="V109" s="105"/>
      <c r="W109" s="106"/>
      <c r="X109" s="106"/>
      <c r="Y109" s="106"/>
      <c r="Z109" s="106"/>
      <c r="AA109" s="107"/>
      <c r="AB109" s="105"/>
      <c r="AC109" s="106"/>
      <c r="AD109" s="106"/>
      <c r="AE109" s="106"/>
      <c r="AF109" s="106"/>
      <c r="AG109" s="107"/>
      <c r="AH109" s="105"/>
      <c r="AI109" s="106"/>
      <c r="AJ109" s="106"/>
      <c r="AK109" s="106"/>
      <c r="AL109" s="106"/>
      <c r="AM109" s="107"/>
      <c r="AN109" s="105" t="s">
        <v>129</v>
      </c>
      <c r="AO109" s="106"/>
      <c r="AP109" s="106"/>
      <c r="AQ109" s="106"/>
      <c r="AR109" s="106"/>
      <c r="AS109" s="107"/>
      <c r="AT109" s="108">
        <f>SUM(AV109:AZ112)</f>
        <v>1</v>
      </c>
      <c r="AU109" s="109"/>
      <c r="AV109" s="90">
        <f>COUNTIF(J109:AS109,"○")</f>
        <v>1</v>
      </c>
      <c r="AW109" s="91"/>
      <c r="AX109" s="90">
        <f>COUNTIF(J109:AS109,"△")</f>
        <v>0</v>
      </c>
      <c r="AY109" s="91"/>
      <c r="AZ109" s="90">
        <f>COUNTIF(J109:AS109,"●")</f>
        <v>0</v>
      </c>
      <c r="BA109" s="91"/>
      <c r="BB109" s="90">
        <f>AV109*3+AX109*1</f>
        <v>3</v>
      </c>
      <c r="BC109" s="91"/>
      <c r="BD109" s="90">
        <f>SUM(J112,P112,V112,AB112,AH112,AN112)</f>
        <v>6</v>
      </c>
      <c r="BE109" s="91"/>
      <c r="BF109" s="90">
        <f>SUM(N112,T112,Z112,AF112,AL112,AR112)</f>
        <v>0</v>
      </c>
      <c r="BG109" s="91"/>
      <c r="BH109" s="96">
        <f>BD109-BF109</f>
        <v>6</v>
      </c>
      <c r="BI109" s="97"/>
      <c r="BJ109" s="102">
        <f>IF(ISBLANK(B109),"",RANK(BM109,$BM$93:$BM$116))</f>
        <v>1</v>
      </c>
      <c r="BK109" s="103"/>
      <c r="BL109" s="104"/>
      <c r="BM109" s="86">
        <f>BB109*10000+BH109*100+BD109</f>
        <v>30606</v>
      </c>
    </row>
    <row r="110" spans="1:65" s="23" customFormat="1" ht="10.5" customHeight="1">
      <c r="A110" s="114"/>
      <c r="B110" s="125"/>
      <c r="C110" s="164"/>
      <c r="D110" s="165"/>
      <c r="E110" s="165"/>
      <c r="F110" s="165"/>
      <c r="G110" s="165"/>
      <c r="H110" s="165"/>
      <c r="I110" s="166"/>
      <c r="J110" s="87">
        <f>IF(ISBLANK(J109),"",AL94)</f>
      </c>
      <c r="K110" s="88"/>
      <c r="L110" s="85" t="s">
        <v>18</v>
      </c>
      <c r="M110" s="85"/>
      <c r="N110" s="88">
        <f>IF(ISBLANK(J109),"",AH94)</f>
      </c>
      <c r="O110" s="89"/>
      <c r="P110" s="87">
        <f>IF(ISBLANK(P109),"",AL98)</f>
      </c>
      <c r="Q110" s="88"/>
      <c r="R110" s="85" t="s">
        <v>18</v>
      </c>
      <c r="S110" s="85"/>
      <c r="T110" s="88">
        <f>IF(ISBLANK(P109),"",AH98)</f>
      </c>
      <c r="U110" s="89"/>
      <c r="V110" s="87">
        <f>IF(ISBLANK(V109),"",AL102)</f>
      </c>
      <c r="W110" s="88"/>
      <c r="X110" s="85" t="s">
        <v>18</v>
      </c>
      <c r="Y110" s="85"/>
      <c r="Z110" s="88">
        <f>IF(ISBLANK(V109),"",AH102)</f>
      </c>
      <c r="AA110" s="89"/>
      <c r="AB110" s="87">
        <f>IF(ISBLANK(AB109),"",AL106)</f>
      </c>
      <c r="AC110" s="88"/>
      <c r="AD110" s="85" t="s">
        <v>18</v>
      </c>
      <c r="AE110" s="85"/>
      <c r="AF110" s="88">
        <f>IF(ISBLANK(AB109),"",AH106)</f>
      </c>
      <c r="AG110" s="89"/>
      <c r="AH110" s="79"/>
      <c r="AI110" s="80"/>
      <c r="AJ110" s="80"/>
      <c r="AK110" s="80"/>
      <c r="AL110" s="80"/>
      <c r="AM110" s="81"/>
      <c r="AN110" s="87">
        <v>3</v>
      </c>
      <c r="AO110" s="88"/>
      <c r="AP110" s="85" t="s">
        <v>18</v>
      </c>
      <c r="AQ110" s="85"/>
      <c r="AR110" s="88">
        <v>0</v>
      </c>
      <c r="AS110" s="89"/>
      <c r="AT110" s="110"/>
      <c r="AU110" s="111"/>
      <c r="AV110" s="92"/>
      <c r="AW110" s="93"/>
      <c r="AX110" s="92"/>
      <c r="AY110" s="93"/>
      <c r="AZ110" s="92"/>
      <c r="BA110" s="93"/>
      <c r="BB110" s="92"/>
      <c r="BC110" s="93"/>
      <c r="BD110" s="92"/>
      <c r="BE110" s="93"/>
      <c r="BF110" s="92"/>
      <c r="BG110" s="93"/>
      <c r="BH110" s="98"/>
      <c r="BI110" s="99"/>
      <c r="BJ110" s="102"/>
      <c r="BK110" s="103"/>
      <c r="BL110" s="104"/>
      <c r="BM110" s="86"/>
    </row>
    <row r="111" spans="1:65" s="23" customFormat="1" ht="10.5" customHeight="1">
      <c r="A111" s="114"/>
      <c r="B111" s="125"/>
      <c r="C111" s="164"/>
      <c r="D111" s="165"/>
      <c r="E111" s="165"/>
      <c r="F111" s="165"/>
      <c r="G111" s="165"/>
      <c r="H111" s="165"/>
      <c r="I111" s="166"/>
      <c r="J111" s="82">
        <f>IF(ISBLANK(J109),"",AL95)</f>
      </c>
      <c r="K111" s="83"/>
      <c r="L111" s="85" t="s">
        <v>19</v>
      </c>
      <c r="M111" s="85"/>
      <c r="N111" s="83">
        <f>IF(ISBLANK(J109),"",AH95)</f>
      </c>
      <c r="O111" s="84"/>
      <c r="P111" s="82">
        <f>IF(ISBLANK(P109),"",AL99)</f>
      </c>
      <c r="Q111" s="83"/>
      <c r="R111" s="85" t="s">
        <v>19</v>
      </c>
      <c r="S111" s="85"/>
      <c r="T111" s="83">
        <f>IF(ISBLANK(P109),"",AH99)</f>
      </c>
      <c r="U111" s="84"/>
      <c r="V111" s="82">
        <f>IF(ISBLANK(V109),"",AL103)</f>
      </c>
      <c r="W111" s="83"/>
      <c r="X111" s="85" t="s">
        <v>19</v>
      </c>
      <c r="Y111" s="85"/>
      <c r="Z111" s="83">
        <f>IF(ISBLANK(V109),"",AH103)</f>
      </c>
      <c r="AA111" s="84"/>
      <c r="AB111" s="82">
        <f>IF(ISBLANK(AB109),"",AL107)</f>
      </c>
      <c r="AC111" s="83"/>
      <c r="AD111" s="85" t="s">
        <v>19</v>
      </c>
      <c r="AE111" s="85"/>
      <c r="AF111" s="83">
        <f>IF(ISBLANK(AB109),"",AH107)</f>
      </c>
      <c r="AG111" s="84"/>
      <c r="AH111" s="79"/>
      <c r="AI111" s="80"/>
      <c r="AJ111" s="80"/>
      <c r="AK111" s="80"/>
      <c r="AL111" s="80"/>
      <c r="AM111" s="81"/>
      <c r="AN111" s="82">
        <v>3</v>
      </c>
      <c r="AO111" s="83"/>
      <c r="AP111" s="85" t="s">
        <v>19</v>
      </c>
      <c r="AQ111" s="85"/>
      <c r="AR111" s="83">
        <v>0</v>
      </c>
      <c r="AS111" s="84"/>
      <c r="AT111" s="110"/>
      <c r="AU111" s="111"/>
      <c r="AV111" s="92"/>
      <c r="AW111" s="93"/>
      <c r="AX111" s="92"/>
      <c r="AY111" s="93"/>
      <c r="AZ111" s="92"/>
      <c r="BA111" s="93"/>
      <c r="BB111" s="92"/>
      <c r="BC111" s="93"/>
      <c r="BD111" s="92"/>
      <c r="BE111" s="93"/>
      <c r="BF111" s="92"/>
      <c r="BG111" s="93"/>
      <c r="BH111" s="98"/>
      <c r="BI111" s="99"/>
      <c r="BJ111" s="102"/>
      <c r="BK111" s="103"/>
      <c r="BL111" s="104"/>
      <c r="BM111" s="86"/>
    </row>
    <row r="112" spans="1:65" s="23" customFormat="1" ht="10.5" customHeight="1">
      <c r="A112" s="114"/>
      <c r="B112" s="125"/>
      <c r="C112" s="167"/>
      <c r="D112" s="168"/>
      <c r="E112" s="168"/>
      <c r="F112" s="168"/>
      <c r="G112" s="168"/>
      <c r="H112" s="168"/>
      <c r="I112" s="169"/>
      <c r="J112" s="75">
        <f>IF(ISBLANK(J109),"",SUM(J110:J111))</f>
      </c>
      <c r="K112" s="76"/>
      <c r="L112" s="77" t="s">
        <v>20</v>
      </c>
      <c r="M112" s="77"/>
      <c r="N112" s="76">
        <f>IF(ISBLANK(J109),"",SUM(N110:O111))</f>
      </c>
      <c r="O112" s="78"/>
      <c r="P112" s="75">
        <f>IF(ISBLANK(P109),"",SUM(P110:P111))</f>
      </c>
      <c r="Q112" s="76"/>
      <c r="R112" s="77" t="s">
        <v>20</v>
      </c>
      <c r="S112" s="77"/>
      <c r="T112" s="76">
        <f>IF(ISBLANK(P109),"",SUM(T110:T111))</f>
      </c>
      <c r="U112" s="78"/>
      <c r="V112" s="75">
        <f>IF(ISBLANK(V109),"",SUM(V110:V111))</f>
      </c>
      <c r="W112" s="76"/>
      <c r="X112" s="77" t="s">
        <v>20</v>
      </c>
      <c r="Y112" s="77"/>
      <c r="Z112" s="76">
        <f>IF(ISBLANK(V109),"",SUM(Z110:Z111))</f>
      </c>
      <c r="AA112" s="78"/>
      <c r="AB112" s="75">
        <f>IF(ISBLANK(AB109),"",SUM(AB110:AB111))</f>
      </c>
      <c r="AC112" s="76"/>
      <c r="AD112" s="77" t="s">
        <v>20</v>
      </c>
      <c r="AE112" s="77"/>
      <c r="AF112" s="76">
        <f>IF(ISBLANK(AB109),"",SUM(AF110:AF111))</f>
      </c>
      <c r="AG112" s="78"/>
      <c r="AH112" s="72"/>
      <c r="AI112" s="73"/>
      <c r="AJ112" s="73"/>
      <c r="AK112" s="73"/>
      <c r="AL112" s="73"/>
      <c r="AM112" s="74"/>
      <c r="AN112" s="75">
        <f>IF(ISBLANK(AN109),"",SUM(AN110:AN111))</f>
        <v>6</v>
      </c>
      <c r="AO112" s="76"/>
      <c r="AP112" s="77" t="s">
        <v>20</v>
      </c>
      <c r="AQ112" s="77"/>
      <c r="AR112" s="76">
        <f>IF(ISBLANK(AN109),"",SUM(AR110:AR111))</f>
        <v>0</v>
      </c>
      <c r="AS112" s="78"/>
      <c r="AT112" s="112"/>
      <c r="AU112" s="113"/>
      <c r="AV112" s="94"/>
      <c r="AW112" s="95"/>
      <c r="AX112" s="94"/>
      <c r="AY112" s="95"/>
      <c r="AZ112" s="94"/>
      <c r="BA112" s="95"/>
      <c r="BB112" s="94"/>
      <c r="BC112" s="95"/>
      <c r="BD112" s="94"/>
      <c r="BE112" s="95"/>
      <c r="BF112" s="94"/>
      <c r="BG112" s="95"/>
      <c r="BH112" s="100"/>
      <c r="BI112" s="101"/>
      <c r="BJ112" s="102"/>
      <c r="BK112" s="103"/>
      <c r="BL112" s="104"/>
      <c r="BM112" s="86"/>
    </row>
    <row r="113" spans="1:65" s="23" customFormat="1" ht="18" customHeight="1">
      <c r="A113" s="114">
        <f>BJ113</f>
        <v>6</v>
      </c>
      <c r="B113" s="115">
        <v>6</v>
      </c>
      <c r="C113" s="161" t="s">
        <v>61</v>
      </c>
      <c r="D113" s="162"/>
      <c r="E113" s="162"/>
      <c r="F113" s="162"/>
      <c r="G113" s="162"/>
      <c r="H113" s="162"/>
      <c r="I113" s="163"/>
      <c r="J113" s="105" t="s">
        <v>128</v>
      </c>
      <c r="K113" s="106"/>
      <c r="L113" s="106"/>
      <c r="M113" s="106"/>
      <c r="N113" s="106"/>
      <c r="O113" s="107"/>
      <c r="P113" s="105"/>
      <c r="Q113" s="106"/>
      <c r="R113" s="106"/>
      <c r="S113" s="106"/>
      <c r="T113" s="106"/>
      <c r="U113" s="107"/>
      <c r="V113" s="105"/>
      <c r="W113" s="106"/>
      <c r="X113" s="106"/>
      <c r="Y113" s="106"/>
      <c r="Z113" s="106"/>
      <c r="AA113" s="107"/>
      <c r="AB113" s="105"/>
      <c r="AC113" s="106"/>
      <c r="AD113" s="106"/>
      <c r="AE113" s="106"/>
      <c r="AF113" s="106"/>
      <c r="AG113" s="107"/>
      <c r="AH113" s="105" t="s">
        <v>128</v>
      </c>
      <c r="AI113" s="106"/>
      <c r="AJ113" s="106"/>
      <c r="AK113" s="106"/>
      <c r="AL113" s="106"/>
      <c r="AM113" s="107"/>
      <c r="AN113" s="105"/>
      <c r="AO113" s="106"/>
      <c r="AP113" s="106"/>
      <c r="AQ113" s="106"/>
      <c r="AR113" s="106"/>
      <c r="AS113" s="107"/>
      <c r="AT113" s="108">
        <f>SUM(AV113:AZ116)</f>
        <v>2</v>
      </c>
      <c r="AU113" s="109"/>
      <c r="AV113" s="90">
        <f>COUNTIF(J113:AS113,"○")</f>
        <v>0</v>
      </c>
      <c r="AW113" s="91"/>
      <c r="AX113" s="90">
        <f>COUNTIF(J113:AS113,"△")</f>
        <v>0</v>
      </c>
      <c r="AY113" s="91"/>
      <c r="AZ113" s="90">
        <f>COUNTIF(J113:AS113,"●")</f>
        <v>2</v>
      </c>
      <c r="BA113" s="91"/>
      <c r="BB113" s="90">
        <f>AV113*3+AX113*1</f>
        <v>0</v>
      </c>
      <c r="BC113" s="91"/>
      <c r="BD113" s="90">
        <f>SUM(J116,P116,V116,AB116,AH116,AN116)</f>
        <v>0</v>
      </c>
      <c r="BE113" s="91"/>
      <c r="BF113" s="90">
        <f>SUM(N116,T116,Z116,AF116,AL116,AR116)</f>
        <v>13</v>
      </c>
      <c r="BG113" s="91"/>
      <c r="BH113" s="96">
        <f>BD113-BF113</f>
        <v>-13</v>
      </c>
      <c r="BI113" s="97"/>
      <c r="BJ113" s="102">
        <f>IF(ISBLANK(B113),"",RANK(BM113,$BM$93:$BM$116))</f>
        <v>6</v>
      </c>
      <c r="BK113" s="103"/>
      <c r="BL113" s="104"/>
      <c r="BM113" s="86">
        <f>BB113*10000+BH113*100+BD113</f>
        <v>-1300</v>
      </c>
    </row>
    <row r="114" spans="1:65" s="23" customFormat="1" ht="10.5" customHeight="1">
      <c r="A114" s="114"/>
      <c r="B114" s="115"/>
      <c r="C114" s="164"/>
      <c r="D114" s="165"/>
      <c r="E114" s="165"/>
      <c r="F114" s="165"/>
      <c r="G114" s="165"/>
      <c r="H114" s="165"/>
      <c r="I114" s="166"/>
      <c r="J114" s="87">
        <f>IF(ISBLANK(J113),"",AR94)</f>
        <v>0</v>
      </c>
      <c r="K114" s="88"/>
      <c r="L114" s="7"/>
      <c r="M114" s="7" t="s">
        <v>18</v>
      </c>
      <c r="N114" s="88">
        <f>IF(ISBLANK(J113),"",AN94)</f>
        <v>1</v>
      </c>
      <c r="O114" s="89"/>
      <c r="P114" s="87">
        <f>IF(ISBLANK(P113),"",AR98)</f>
      </c>
      <c r="Q114" s="88"/>
      <c r="R114" s="85" t="s">
        <v>18</v>
      </c>
      <c r="S114" s="85"/>
      <c r="T114" s="88">
        <f>IF(ISBLANK(P113),"",AN98)</f>
      </c>
      <c r="U114" s="89"/>
      <c r="V114" s="87">
        <f>IF(ISBLANK(V113),"",AR102)</f>
      </c>
      <c r="W114" s="88"/>
      <c r="X114" s="85" t="s">
        <v>18</v>
      </c>
      <c r="Y114" s="85"/>
      <c r="Z114" s="88">
        <f>IF(ISBLANK(V113),"",AN102)</f>
      </c>
      <c r="AA114" s="89"/>
      <c r="AB114" s="87">
        <f>IF(ISBLANK(AB113),"",AR106)</f>
      </c>
      <c r="AC114" s="88"/>
      <c r="AD114" s="85" t="s">
        <v>18</v>
      </c>
      <c r="AE114" s="85"/>
      <c r="AF114" s="88">
        <f>IF(ISBLANK(AB113),"",AN106)</f>
      </c>
      <c r="AG114" s="89"/>
      <c r="AH114" s="87">
        <f>IF(ISBLANK(AH113),"",AR110)</f>
        <v>0</v>
      </c>
      <c r="AI114" s="88"/>
      <c r="AJ114" s="85" t="s">
        <v>18</v>
      </c>
      <c r="AK114" s="85"/>
      <c r="AL114" s="88">
        <f>IF(ISBLANK(AH113),"",AN110)</f>
        <v>3</v>
      </c>
      <c r="AM114" s="89"/>
      <c r="AN114" s="79"/>
      <c r="AO114" s="80"/>
      <c r="AP114" s="80"/>
      <c r="AQ114" s="80"/>
      <c r="AR114" s="80"/>
      <c r="AS114" s="81"/>
      <c r="AT114" s="110"/>
      <c r="AU114" s="111"/>
      <c r="AV114" s="92"/>
      <c r="AW114" s="93"/>
      <c r="AX114" s="92"/>
      <c r="AY114" s="93"/>
      <c r="AZ114" s="92"/>
      <c r="BA114" s="93"/>
      <c r="BB114" s="92"/>
      <c r="BC114" s="93"/>
      <c r="BD114" s="92"/>
      <c r="BE114" s="93"/>
      <c r="BF114" s="92"/>
      <c r="BG114" s="93"/>
      <c r="BH114" s="98"/>
      <c r="BI114" s="99"/>
      <c r="BJ114" s="102"/>
      <c r="BK114" s="103"/>
      <c r="BL114" s="104"/>
      <c r="BM114" s="86"/>
    </row>
    <row r="115" spans="1:65" s="23" customFormat="1" ht="10.5" customHeight="1">
      <c r="A115" s="114"/>
      <c r="B115" s="115"/>
      <c r="C115" s="164"/>
      <c r="D115" s="165"/>
      <c r="E115" s="165"/>
      <c r="F115" s="165"/>
      <c r="G115" s="165"/>
      <c r="H115" s="165"/>
      <c r="I115" s="166"/>
      <c r="J115" s="82">
        <f>IF(ISBLANK(J113),"",AR95)</f>
        <v>0</v>
      </c>
      <c r="K115" s="83"/>
      <c r="L115" s="7"/>
      <c r="M115" s="7" t="s">
        <v>19</v>
      </c>
      <c r="N115" s="83">
        <f>IF(ISBLANK(J113),"",AN95)</f>
        <v>6</v>
      </c>
      <c r="O115" s="84"/>
      <c r="P115" s="82">
        <f>IF(ISBLANK(P113),"",AR99)</f>
      </c>
      <c r="Q115" s="83"/>
      <c r="R115" s="85" t="s">
        <v>19</v>
      </c>
      <c r="S115" s="85"/>
      <c r="T115" s="83">
        <f>IF(ISBLANK(P113),"",AN99)</f>
      </c>
      <c r="U115" s="84"/>
      <c r="V115" s="82">
        <f>IF(ISBLANK(V113),"",AR103)</f>
      </c>
      <c r="W115" s="83"/>
      <c r="X115" s="85" t="s">
        <v>19</v>
      </c>
      <c r="Y115" s="85"/>
      <c r="Z115" s="83">
        <f>IF(ISBLANK(V113),"",AN103)</f>
      </c>
      <c r="AA115" s="84"/>
      <c r="AB115" s="82">
        <f>IF(ISBLANK(AB113),"",AR107)</f>
      </c>
      <c r="AC115" s="83"/>
      <c r="AD115" s="85" t="s">
        <v>19</v>
      </c>
      <c r="AE115" s="85"/>
      <c r="AF115" s="83">
        <f>IF(ISBLANK(AB113),"",AN107)</f>
      </c>
      <c r="AG115" s="84"/>
      <c r="AH115" s="82">
        <f>IF(ISBLANK(AH113),"",AR111)</f>
        <v>0</v>
      </c>
      <c r="AI115" s="83"/>
      <c r="AJ115" s="85" t="s">
        <v>19</v>
      </c>
      <c r="AK115" s="85"/>
      <c r="AL115" s="83">
        <f>IF(ISBLANK(AH113),"",AN111)</f>
        <v>3</v>
      </c>
      <c r="AM115" s="84"/>
      <c r="AN115" s="79"/>
      <c r="AO115" s="80"/>
      <c r="AP115" s="80"/>
      <c r="AQ115" s="80"/>
      <c r="AR115" s="80"/>
      <c r="AS115" s="81"/>
      <c r="AT115" s="110"/>
      <c r="AU115" s="111"/>
      <c r="AV115" s="92"/>
      <c r="AW115" s="93"/>
      <c r="AX115" s="92"/>
      <c r="AY115" s="93"/>
      <c r="AZ115" s="92"/>
      <c r="BA115" s="93"/>
      <c r="BB115" s="92"/>
      <c r="BC115" s="93"/>
      <c r="BD115" s="92"/>
      <c r="BE115" s="93"/>
      <c r="BF115" s="92"/>
      <c r="BG115" s="93"/>
      <c r="BH115" s="98"/>
      <c r="BI115" s="99"/>
      <c r="BJ115" s="102"/>
      <c r="BK115" s="103"/>
      <c r="BL115" s="104"/>
      <c r="BM115" s="86"/>
    </row>
    <row r="116" spans="1:65" s="23" customFormat="1" ht="10.5" customHeight="1">
      <c r="A116" s="114"/>
      <c r="B116" s="115"/>
      <c r="C116" s="167"/>
      <c r="D116" s="168"/>
      <c r="E116" s="168"/>
      <c r="F116" s="168"/>
      <c r="G116" s="168"/>
      <c r="H116" s="168"/>
      <c r="I116" s="169"/>
      <c r="J116" s="75">
        <f>IF(ISBLANK(J113),"",SUM(J114:J115))</f>
        <v>0</v>
      </c>
      <c r="K116" s="76"/>
      <c r="L116" s="22"/>
      <c r="M116" s="8" t="s">
        <v>20</v>
      </c>
      <c r="N116" s="76">
        <f>IF(ISBLANK(J113),"",SUM(N114:O115))</f>
        <v>7</v>
      </c>
      <c r="O116" s="78"/>
      <c r="P116" s="75">
        <f>IF(ISBLANK(P113),"",SUM(P114:P115))</f>
      </c>
      <c r="Q116" s="76"/>
      <c r="R116" s="77" t="s">
        <v>20</v>
      </c>
      <c r="S116" s="77"/>
      <c r="T116" s="76">
        <f>IF(ISBLANK(P113),"",SUM(T114:T115))</f>
      </c>
      <c r="U116" s="78"/>
      <c r="V116" s="75">
        <f>IF(ISBLANK(V113),"",SUM(V114:V115))</f>
      </c>
      <c r="W116" s="76"/>
      <c r="X116" s="77" t="s">
        <v>20</v>
      </c>
      <c r="Y116" s="77"/>
      <c r="Z116" s="76">
        <f>IF(ISBLANK(V113),"",SUM(Z114:Z115))</f>
      </c>
      <c r="AA116" s="78"/>
      <c r="AB116" s="75">
        <f>IF(ISBLANK(AB113),"",SUM(AB114:AB115))</f>
      </c>
      <c r="AC116" s="76"/>
      <c r="AD116" s="77" t="s">
        <v>20</v>
      </c>
      <c r="AE116" s="77"/>
      <c r="AF116" s="76">
        <f>IF(ISBLANK(AB113),"",SUM(AF114:AF115))</f>
      </c>
      <c r="AG116" s="78"/>
      <c r="AH116" s="75">
        <f>IF(ISBLANK(AH113),"",SUM(AH114:AH115))</f>
        <v>0</v>
      </c>
      <c r="AI116" s="76"/>
      <c r="AJ116" s="77" t="s">
        <v>20</v>
      </c>
      <c r="AK116" s="77"/>
      <c r="AL116" s="76">
        <f>IF(ISBLANK(AH113),"",SUM(AL114:AL115))</f>
        <v>6</v>
      </c>
      <c r="AM116" s="78"/>
      <c r="AN116" s="72"/>
      <c r="AO116" s="73"/>
      <c r="AP116" s="73"/>
      <c r="AQ116" s="73"/>
      <c r="AR116" s="73"/>
      <c r="AS116" s="74"/>
      <c r="AT116" s="112"/>
      <c r="AU116" s="113"/>
      <c r="AV116" s="94"/>
      <c r="AW116" s="95"/>
      <c r="AX116" s="94"/>
      <c r="AY116" s="95"/>
      <c r="AZ116" s="94"/>
      <c r="BA116" s="95"/>
      <c r="BB116" s="94"/>
      <c r="BC116" s="95"/>
      <c r="BD116" s="94"/>
      <c r="BE116" s="95"/>
      <c r="BF116" s="94"/>
      <c r="BG116" s="95"/>
      <c r="BH116" s="100"/>
      <c r="BI116" s="101"/>
      <c r="BJ116" s="102"/>
      <c r="BK116" s="103"/>
      <c r="BL116" s="104"/>
      <c r="BM116" s="86"/>
    </row>
    <row r="117" ht="11.25" customHeight="1"/>
    <row r="118" spans="3:64" s="23" customFormat="1" ht="19.5" customHeight="1">
      <c r="C118" s="5" t="s">
        <v>35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143" t="s">
        <v>23</v>
      </c>
      <c r="AU118" s="143"/>
      <c r="AV118" s="143"/>
      <c r="AW118" s="143"/>
      <c r="AX118" s="144" t="str">
        <f>BD2</f>
        <v>4月28日(日)</v>
      </c>
      <c r="AY118" s="144"/>
      <c r="AZ118" s="144"/>
      <c r="BA118" s="144"/>
      <c r="BB118" s="144"/>
      <c r="BC118" s="144"/>
      <c r="BD118" s="145" t="str">
        <f>BJ2</f>
        <v>第2節終了時点</v>
      </c>
      <c r="BE118" s="145"/>
      <c r="BF118" s="145"/>
      <c r="BG118" s="145"/>
      <c r="BH118" s="145"/>
      <c r="BI118" s="145"/>
      <c r="BJ118" s="145"/>
      <c r="BK118" s="145"/>
      <c r="BL118" s="145"/>
    </row>
    <row r="119" spans="3:64" s="23" customFormat="1" ht="31.5" customHeight="1">
      <c r="C119" s="146"/>
      <c r="D119" s="147"/>
      <c r="E119" s="147"/>
      <c r="F119" s="147"/>
      <c r="G119" s="147"/>
      <c r="H119" s="147"/>
      <c r="I119" s="148"/>
      <c r="J119" s="149" t="str">
        <f>C120</f>
        <v>バロンドール</v>
      </c>
      <c r="K119" s="149"/>
      <c r="L119" s="149"/>
      <c r="M119" s="150"/>
      <c r="N119" s="150"/>
      <c r="O119" s="150"/>
      <c r="P119" s="151" t="str">
        <f>C124</f>
        <v>上ノ国中</v>
      </c>
      <c r="Q119" s="152"/>
      <c r="R119" s="152"/>
      <c r="S119" s="152"/>
      <c r="T119" s="152"/>
      <c r="U119" s="153"/>
      <c r="V119" s="154" t="str">
        <f>C128</f>
        <v>戸倉中</v>
      </c>
      <c r="W119" s="155"/>
      <c r="X119" s="155"/>
      <c r="Y119" s="155"/>
      <c r="Z119" s="155"/>
      <c r="AA119" s="156"/>
      <c r="AB119" s="154" t="str">
        <f>C132</f>
        <v>松前中</v>
      </c>
      <c r="AC119" s="155"/>
      <c r="AD119" s="155"/>
      <c r="AE119" s="155"/>
      <c r="AF119" s="155"/>
      <c r="AG119" s="156"/>
      <c r="AH119" s="154" t="str">
        <f>C136</f>
        <v>今金中</v>
      </c>
      <c r="AI119" s="155"/>
      <c r="AJ119" s="155"/>
      <c r="AK119" s="155"/>
      <c r="AL119" s="155"/>
      <c r="AM119" s="156"/>
      <c r="AN119" s="154" t="str">
        <f>C140</f>
        <v>恵山中</v>
      </c>
      <c r="AO119" s="155"/>
      <c r="AP119" s="155"/>
      <c r="AQ119" s="155"/>
      <c r="AR119" s="155"/>
      <c r="AS119" s="156"/>
      <c r="AT119" s="154" t="s">
        <v>33</v>
      </c>
      <c r="AU119" s="156"/>
      <c r="AV119" s="136" t="s">
        <v>10</v>
      </c>
      <c r="AW119" s="137"/>
      <c r="AX119" s="136" t="s">
        <v>11</v>
      </c>
      <c r="AY119" s="137"/>
      <c r="AZ119" s="136" t="s">
        <v>12</v>
      </c>
      <c r="BA119" s="137"/>
      <c r="BB119" s="136" t="s">
        <v>13</v>
      </c>
      <c r="BC119" s="137"/>
      <c r="BD119" s="136" t="s">
        <v>14</v>
      </c>
      <c r="BE119" s="137"/>
      <c r="BF119" s="136" t="s">
        <v>15</v>
      </c>
      <c r="BG119" s="137"/>
      <c r="BH119" s="138" t="s">
        <v>16</v>
      </c>
      <c r="BI119" s="139"/>
      <c r="BJ119" s="140" t="s">
        <v>17</v>
      </c>
      <c r="BK119" s="141"/>
      <c r="BL119" s="142"/>
    </row>
    <row r="120" spans="1:65" s="23" customFormat="1" ht="18" customHeight="1">
      <c r="A120" s="114">
        <f>BJ120</f>
        <v>6</v>
      </c>
      <c r="B120" s="125">
        <v>1</v>
      </c>
      <c r="C120" s="116" t="s">
        <v>62</v>
      </c>
      <c r="D120" s="117"/>
      <c r="E120" s="117"/>
      <c r="F120" s="117"/>
      <c r="G120" s="117"/>
      <c r="H120" s="117"/>
      <c r="I120" s="118"/>
      <c r="J120" s="105"/>
      <c r="K120" s="106"/>
      <c r="L120" s="106"/>
      <c r="M120" s="106"/>
      <c r="N120" s="106"/>
      <c r="O120" s="107"/>
      <c r="P120" s="130"/>
      <c r="Q120" s="131"/>
      <c r="R120" s="131"/>
      <c r="S120" s="131"/>
      <c r="T120" s="131"/>
      <c r="U120" s="132"/>
      <c r="V120" s="130" t="s">
        <v>128</v>
      </c>
      <c r="W120" s="131"/>
      <c r="X120" s="131"/>
      <c r="Y120" s="131"/>
      <c r="Z120" s="131"/>
      <c r="AA120" s="132"/>
      <c r="AB120" s="130"/>
      <c r="AC120" s="131"/>
      <c r="AD120" s="131"/>
      <c r="AE120" s="131"/>
      <c r="AF120" s="131"/>
      <c r="AG120" s="132"/>
      <c r="AH120" s="130" t="s">
        <v>128</v>
      </c>
      <c r="AI120" s="131"/>
      <c r="AJ120" s="131"/>
      <c r="AK120" s="131"/>
      <c r="AL120" s="131"/>
      <c r="AM120" s="132"/>
      <c r="AN120" s="130"/>
      <c r="AO120" s="131"/>
      <c r="AP120" s="131"/>
      <c r="AQ120" s="131"/>
      <c r="AR120" s="131"/>
      <c r="AS120" s="132"/>
      <c r="AT120" s="108">
        <f>SUM(AV120:AZ123)</f>
        <v>2</v>
      </c>
      <c r="AU120" s="109"/>
      <c r="AV120" s="90">
        <f>COUNTIF(J120:AS120,"○")</f>
        <v>0</v>
      </c>
      <c r="AW120" s="91"/>
      <c r="AX120" s="90">
        <f>COUNTIF(J120:AS120,"△")</f>
        <v>0</v>
      </c>
      <c r="AY120" s="91"/>
      <c r="AZ120" s="90">
        <f>COUNTIF(J120:AS120,"●")</f>
        <v>2</v>
      </c>
      <c r="BA120" s="91"/>
      <c r="BB120" s="90">
        <f>AV120*3+AX120*1</f>
        <v>0</v>
      </c>
      <c r="BC120" s="91"/>
      <c r="BD120" s="90">
        <f>SUM(J123,P123,V123,AB123,AH123,AN123)</f>
        <v>1</v>
      </c>
      <c r="BE120" s="91"/>
      <c r="BF120" s="90">
        <f>SUM(O123,T123,Z123,AF123,AL123,AR123)</f>
        <v>11</v>
      </c>
      <c r="BG120" s="91"/>
      <c r="BH120" s="96">
        <f>BD120-BF120</f>
        <v>-10</v>
      </c>
      <c r="BI120" s="97"/>
      <c r="BJ120" s="102">
        <f>IF(ISBLANK(B120),"",RANK(BM120,$BM$120:$BM$143))</f>
        <v>6</v>
      </c>
      <c r="BK120" s="103"/>
      <c r="BL120" s="104"/>
      <c r="BM120" s="86">
        <f>BB120*10000+BH120*100+BD120</f>
        <v>-999</v>
      </c>
    </row>
    <row r="121" spans="1:65" s="23" customFormat="1" ht="10.5" customHeight="1">
      <c r="A121" s="114"/>
      <c r="B121" s="125"/>
      <c r="C121" s="119"/>
      <c r="D121" s="120"/>
      <c r="E121" s="120"/>
      <c r="F121" s="120"/>
      <c r="G121" s="120"/>
      <c r="H121" s="120"/>
      <c r="I121" s="121"/>
      <c r="J121" s="79"/>
      <c r="K121" s="80"/>
      <c r="L121" s="24"/>
      <c r="M121" s="24"/>
      <c r="N121" s="80"/>
      <c r="O121" s="81"/>
      <c r="P121" s="126"/>
      <c r="Q121" s="127"/>
      <c r="R121" s="128" t="s">
        <v>18</v>
      </c>
      <c r="S121" s="128"/>
      <c r="T121" s="127"/>
      <c r="U121" s="129"/>
      <c r="V121" s="126">
        <v>0</v>
      </c>
      <c r="W121" s="127"/>
      <c r="X121" s="128" t="s">
        <v>18</v>
      </c>
      <c r="Y121" s="128"/>
      <c r="Z121" s="127">
        <v>2</v>
      </c>
      <c r="AA121" s="129"/>
      <c r="AB121" s="126"/>
      <c r="AC121" s="127"/>
      <c r="AD121" s="128" t="s">
        <v>18</v>
      </c>
      <c r="AE121" s="128"/>
      <c r="AF121" s="127"/>
      <c r="AG121" s="129"/>
      <c r="AH121" s="126">
        <v>1</v>
      </c>
      <c r="AI121" s="127"/>
      <c r="AJ121" s="128" t="s">
        <v>18</v>
      </c>
      <c r="AK121" s="128"/>
      <c r="AL121" s="127">
        <v>4</v>
      </c>
      <c r="AM121" s="129"/>
      <c r="AN121" s="126"/>
      <c r="AO121" s="127"/>
      <c r="AP121" s="128" t="s">
        <v>18</v>
      </c>
      <c r="AQ121" s="128"/>
      <c r="AR121" s="127"/>
      <c r="AS121" s="129"/>
      <c r="AT121" s="110"/>
      <c r="AU121" s="111"/>
      <c r="AV121" s="92"/>
      <c r="AW121" s="93"/>
      <c r="AX121" s="92"/>
      <c r="AY121" s="93"/>
      <c r="AZ121" s="92"/>
      <c r="BA121" s="93"/>
      <c r="BB121" s="92"/>
      <c r="BC121" s="93"/>
      <c r="BD121" s="92"/>
      <c r="BE121" s="93"/>
      <c r="BF121" s="92"/>
      <c r="BG121" s="93"/>
      <c r="BH121" s="98"/>
      <c r="BI121" s="99"/>
      <c r="BJ121" s="102"/>
      <c r="BK121" s="103"/>
      <c r="BL121" s="104"/>
      <c r="BM121" s="86"/>
    </row>
    <row r="122" spans="1:65" s="23" customFormat="1" ht="10.5" customHeight="1">
      <c r="A122" s="114"/>
      <c r="B122" s="125"/>
      <c r="C122" s="119"/>
      <c r="D122" s="120"/>
      <c r="E122" s="120"/>
      <c r="F122" s="120"/>
      <c r="G122" s="120"/>
      <c r="H122" s="120"/>
      <c r="I122" s="121"/>
      <c r="J122" s="79"/>
      <c r="K122" s="80"/>
      <c r="L122" s="24"/>
      <c r="M122" s="24"/>
      <c r="N122" s="80"/>
      <c r="O122" s="81"/>
      <c r="P122" s="135"/>
      <c r="Q122" s="133"/>
      <c r="R122" s="128" t="s">
        <v>19</v>
      </c>
      <c r="S122" s="128"/>
      <c r="T122" s="133"/>
      <c r="U122" s="134"/>
      <c r="V122" s="135">
        <v>0</v>
      </c>
      <c r="W122" s="133"/>
      <c r="X122" s="128" t="s">
        <v>19</v>
      </c>
      <c r="Y122" s="128"/>
      <c r="Z122" s="133">
        <v>4</v>
      </c>
      <c r="AA122" s="134"/>
      <c r="AB122" s="135"/>
      <c r="AC122" s="133"/>
      <c r="AD122" s="128" t="s">
        <v>19</v>
      </c>
      <c r="AE122" s="128"/>
      <c r="AF122" s="133"/>
      <c r="AG122" s="134"/>
      <c r="AH122" s="135">
        <v>0</v>
      </c>
      <c r="AI122" s="133"/>
      <c r="AJ122" s="128" t="s">
        <v>19</v>
      </c>
      <c r="AK122" s="128"/>
      <c r="AL122" s="133">
        <v>1</v>
      </c>
      <c r="AM122" s="134"/>
      <c r="AN122" s="135"/>
      <c r="AO122" s="133"/>
      <c r="AP122" s="128" t="s">
        <v>19</v>
      </c>
      <c r="AQ122" s="128"/>
      <c r="AR122" s="133"/>
      <c r="AS122" s="134"/>
      <c r="AT122" s="110"/>
      <c r="AU122" s="111"/>
      <c r="AV122" s="92"/>
      <c r="AW122" s="93"/>
      <c r="AX122" s="92"/>
      <c r="AY122" s="93"/>
      <c r="AZ122" s="92"/>
      <c r="BA122" s="93"/>
      <c r="BB122" s="92"/>
      <c r="BC122" s="93"/>
      <c r="BD122" s="92"/>
      <c r="BE122" s="93"/>
      <c r="BF122" s="92"/>
      <c r="BG122" s="93"/>
      <c r="BH122" s="98"/>
      <c r="BI122" s="99"/>
      <c r="BJ122" s="102"/>
      <c r="BK122" s="103"/>
      <c r="BL122" s="104"/>
      <c r="BM122" s="86"/>
    </row>
    <row r="123" spans="1:65" s="23" customFormat="1" ht="10.5" customHeight="1">
      <c r="A123" s="114"/>
      <c r="B123" s="125"/>
      <c r="C123" s="122"/>
      <c r="D123" s="123"/>
      <c r="E123" s="123"/>
      <c r="F123" s="123"/>
      <c r="G123" s="123"/>
      <c r="H123" s="123"/>
      <c r="I123" s="124"/>
      <c r="J123" s="72"/>
      <c r="K123" s="73"/>
      <c r="L123" s="25"/>
      <c r="M123" s="25"/>
      <c r="N123" s="73"/>
      <c r="O123" s="74"/>
      <c r="P123" s="160">
        <f>IF(ISBLANK(P120),"",SUM(P121:P122))</f>
      </c>
      <c r="Q123" s="158"/>
      <c r="R123" s="157" t="s">
        <v>20</v>
      </c>
      <c r="S123" s="157"/>
      <c r="T123" s="158">
        <f>IF(ISBLANK(P120),"",SUM(T121:T122))</f>
      </c>
      <c r="U123" s="159"/>
      <c r="V123" s="160">
        <f>IF(ISBLANK(V120),"",SUM(V121:V122))</f>
        <v>0</v>
      </c>
      <c r="W123" s="158"/>
      <c r="X123" s="157" t="s">
        <v>20</v>
      </c>
      <c r="Y123" s="157"/>
      <c r="Z123" s="158">
        <f>IF(ISBLANK(V120),"",SUM(Z121:Z122))</f>
        <v>6</v>
      </c>
      <c r="AA123" s="159"/>
      <c r="AB123" s="160">
        <f>IF(ISBLANK(AB120),"",SUM(AB121:AB122))</f>
      </c>
      <c r="AC123" s="158"/>
      <c r="AD123" s="157" t="s">
        <v>20</v>
      </c>
      <c r="AE123" s="157"/>
      <c r="AF123" s="158">
        <f>IF(ISBLANK(AB120),"",SUM(AF121:AF122))</f>
      </c>
      <c r="AG123" s="159"/>
      <c r="AH123" s="160">
        <f>IF(ISBLANK(AH120),"",SUM(AH121:AH122))</f>
        <v>1</v>
      </c>
      <c r="AI123" s="158"/>
      <c r="AJ123" s="157" t="s">
        <v>20</v>
      </c>
      <c r="AK123" s="157"/>
      <c r="AL123" s="158">
        <f>IF(ISBLANK(AH120),"",SUM(AL121:AL122))</f>
        <v>5</v>
      </c>
      <c r="AM123" s="159"/>
      <c r="AN123" s="160">
        <f>IF(ISBLANK(AN120),"",SUM(AN121:AN122))</f>
      </c>
      <c r="AO123" s="158"/>
      <c r="AP123" s="157" t="s">
        <v>20</v>
      </c>
      <c r="AQ123" s="157"/>
      <c r="AR123" s="158">
        <f>IF(ISBLANK(AN120),"",SUM(AR121:AR122))</f>
      </c>
      <c r="AS123" s="159"/>
      <c r="AT123" s="112"/>
      <c r="AU123" s="113"/>
      <c r="AV123" s="94"/>
      <c r="AW123" s="95"/>
      <c r="AX123" s="94"/>
      <c r="AY123" s="95"/>
      <c r="AZ123" s="94"/>
      <c r="BA123" s="95"/>
      <c r="BB123" s="94"/>
      <c r="BC123" s="95"/>
      <c r="BD123" s="94"/>
      <c r="BE123" s="95"/>
      <c r="BF123" s="94"/>
      <c r="BG123" s="95"/>
      <c r="BH123" s="100"/>
      <c r="BI123" s="101"/>
      <c r="BJ123" s="102"/>
      <c r="BK123" s="103"/>
      <c r="BL123" s="104"/>
      <c r="BM123" s="86"/>
    </row>
    <row r="124" spans="1:65" s="23" customFormat="1" ht="18" customHeight="1">
      <c r="A124" s="114">
        <f>BJ124</f>
        <v>2</v>
      </c>
      <c r="B124" s="125">
        <v>2</v>
      </c>
      <c r="C124" s="116" t="s">
        <v>63</v>
      </c>
      <c r="D124" s="117"/>
      <c r="E124" s="117"/>
      <c r="F124" s="117"/>
      <c r="G124" s="117"/>
      <c r="H124" s="117"/>
      <c r="I124" s="118"/>
      <c r="J124" s="130"/>
      <c r="K124" s="131"/>
      <c r="L124" s="131"/>
      <c r="M124" s="131"/>
      <c r="N124" s="131"/>
      <c r="O124" s="132"/>
      <c r="P124" s="105"/>
      <c r="Q124" s="106"/>
      <c r="R124" s="106"/>
      <c r="S124" s="106"/>
      <c r="T124" s="106"/>
      <c r="U124" s="107"/>
      <c r="V124" s="130"/>
      <c r="W124" s="131"/>
      <c r="X124" s="131"/>
      <c r="Y124" s="131"/>
      <c r="Z124" s="131"/>
      <c r="AA124" s="132"/>
      <c r="AB124" s="105"/>
      <c r="AC124" s="106"/>
      <c r="AD124" s="106"/>
      <c r="AE124" s="106"/>
      <c r="AF124" s="106"/>
      <c r="AG124" s="107"/>
      <c r="AH124" s="105"/>
      <c r="AI124" s="106"/>
      <c r="AJ124" s="106"/>
      <c r="AK124" s="106"/>
      <c r="AL124" s="106"/>
      <c r="AM124" s="107"/>
      <c r="AN124" s="130" t="s">
        <v>129</v>
      </c>
      <c r="AO124" s="131"/>
      <c r="AP124" s="131"/>
      <c r="AQ124" s="131"/>
      <c r="AR124" s="131"/>
      <c r="AS124" s="132"/>
      <c r="AT124" s="108">
        <f>SUM(AV124:AZ127)</f>
        <v>1</v>
      </c>
      <c r="AU124" s="109"/>
      <c r="AV124" s="90">
        <f>COUNTIF(J124:AS124,"○")</f>
        <v>1</v>
      </c>
      <c r="AW124" s="91"/>
      <c r="AX124" s="90">
        <f>COUNTIF(J124:AS124,"△")</f>
        <v>0</v>
      </c>
      <c r="AY124" s="91"/>
      <c r="AZ124" s="90">
        <f>COUNTIF(J124:AS124,"●")</f>
        <v>0</v>
      </c>
      <c r="BA124" s="91"/>
      <c r="BB124" s="90">
        <f>AV124*3+AX124*1</f>
        <v>3</v>
      </c>
      <c r="BC124" s="91"/>
      <c r="BD124" s="90">
        <f>SUM(J127,P127,V127,AB127,AH127,AN127)</f>
        <v>5</v>
      </c>
      <c r="BE124" s="91"/>
      <c r="BF124" s="90">
        <f>SUM(N127,T127,Z127,AF127,AL127,AR127)</f>
        <v>0</v>
      </c>
      <c r="BG124" s="91"/>
      <c r="BH124" s="96">
        <f>BD124-BF124</f>
        <v>5</v>
      </c>
      <c r="BI124" s="97"/>
      <c r="BJ124" s="102">
        <f>IF(ISBLANK(B124),"",RANK(BM124,$BM$120:$BM$143))</f>
        <v>2</v>
      </c>
      <c r="BK124" s="103"/>
      <c r="BL124" s="104"/>
      <c r="BM124" s="86">
        <f>BB124*10000+BH124*100+BD124</f>
        <v>30505</v>
      </c>
    </row>
    <row r="125" spans="1:65" s="23" customFormat="1" ht="10.5" customHeight="1">
      <c r="A125" s="114"/>
      <c r="B125" s="125"/>
      <c r="C125" s="119"/>
      <c r="D125" s="120"/>
      <c r="E125" s="120"/>
      <c r="F125" s="120"/>
      <c r="G125" s="120"/>
      <c r="H125" s="120"/>
      <c r="I125" s="121"/>
      <c r="J125" s="126">
        <f>IF(ISBLANK(J124),"",T121)</f>
      </c>
      <c r="K125" s="127"/>
      <c r="L125" s="128" t="s">
        <v>18</v>
      </c>
      <c r="M125" s="128"/>
      <c r="N125" s="127">
        <f>IF(ISBLANK(J124),"",P121)</f>
      </c>
      <c r="O125" s="129"/>
      <c r="P125" s="79"/>
      <c r="Q125" s="80"/>
      <c r="R125" s="80"/>
      <c r="S125" s="80"/>
      <c r="T125" s="80"/>
      <c r="U125" s="81"/>
      <c r="V125" s="126"/>
      <c r="W125" s="127"/>
      <c r="X125" s="128" t="s">
        <v>18</v>
      </c>
      <c r="Y125" s="128"/>
      <c r="Z125" s="127"/>
      <c r="AA125" s="129"/>
      <c r="AB125" s="87"/>
      <c r="AC125" s="88"/>
      <c r="AD125" s="85" t="s">
        <v>18</v>
      </c>
      <c r="AE125" s="85"/>
      <c r="AF125" s="88"/>
      <c r="AG125" s="89"/>
      <c r="AH125" s="87"/>
      <c r="AI125" s="88"/>
      <c r="AJ125" s="85" t="s">
        <v>18</v>
      </c>
      <c r="AK125" s="85"/>
      <c r="AL125" s="88"/>
      <c r="AM125" s="89"/>
      <c r="AN125" s="126">
        <v>1</v>
      </c>
      <c r="AO125" s="127"/>
      <c r="AP125" s="128" t="s">
        <v>18</v>
      </c>
      <c r="AQ125" s="128"/>
      <c r="AR125" s="127">
        <v>0</v>
      </c>
      <c r="AS125" s="129"/>
      <c r="AT125" s="110"/>
      <c r="AU125" s="111"/>
      <c r="AV125" s="92"/>
      <c r="AW125" s="93"/>
      <c r="AX125" s="92"/>
      <c r="AY125" s="93"/>
      <c r="AZ125" s="92"/>
      <c r="BA125" s="93"/>
      <c r="BB125" s="92"/>
      <c r="BC125" s="93"/>
      <c r="BD125" s="92"/>
      <c r="BE125" s="93"/>
      <c r="BF125" s="92"/>
      <c r="BG125" s="93"/>
      <c r="BH125" s="98"/>
      <c r="BI125" s="99"/>
      <c r="BJ125" s="102"/>
      <c r="BK125" s="103"/>
      <c r="BL125" s="104"/>
      <c r="BM125" s="86"/>
    </row>
    <row r="126" spans="1:65" s="23" customFormat="1" ht="10.5" customHeight="1">
      <c r="A126" s="114"/>
      <c r="B126" s="125"/>
      <c r="C126" s="119"/>
      <c r="D126" s="120"/>
      <c r="E126" s="120"/>
      <c r="F126" s="120"/>
      <c r="G126" s="120"/>
      <c r="H126" s="120"/>
      <c r="I126" s="121"/>
      <c r="J126" s="135">
        <f>IF(ISBLANK(J124),"",T122)</f>
      </c>
      <c r="K126" s="133"/>
      <c r="L126" s="128" t="s">
        <v>19</v>
      </c>
      <c r="M126" s="128"/>
      <c r="N126" s="133">
        <f>IF(ISBLANK(J124),"",P122)</f>
      </c>
      <c r="O126" s="134"/>
      <c r="P126" s="79"/>
      <c r="Q126" s="80"/>
      <c r="R126" s="80"/>
      <c r="S126" s="80"/>
      <c r="T126" s="80"/>
      <c r="U126" s="81"/>
      <c r="V126" s="135"/>
      <c r="W126" s="133"/>
      <c r="X126" s="128" t="s">
        <v>19</v>
      </c>
      <c r="Y126" s="128"/>
      <c r="Z126" s="133"/>
      <c r="AA126" s="134"/>
      <c r="AB126" s="82"/>
      <c r="AC126" s="83"/>
      <c r="AD126" s="85" t="s">
        <v>19</v>
      </c>
      <c r="AE126" s="85"/>
      <c r="AF126" s="83"/>
      <c r="AG126" s="84"/>
      <c r="AH126" s="82"/>
      <c r="AI126" s="83"/>
      <c r="AJ126" s="85" t="s">
        <v>19</v>
      </c>
      <c r="AK126" s="85"/>
      <c r="AL126" s="83"/>
      <c r="AM126" s="84"/>
      <c r="AN126" s="135">
        <v>4</v>
      </c>
      <c r="AO126" s="133"/>
      <c r="AP126" s="128" t="s">
        <v>19</v>
      </c>
      <c r="AQ126" s="128"/>
      <c r="AR126" s="133">
        <v>0</v>
      </c>
      <c r="AS126" s="134"/>
      <c r="AT126" s="110"/>
      <c r="AU126" s="111"/>
      <c r="AV126" s="92"/>
      <c r="AW126" s="93"/>
      <c r="AX126" s="92"/>
      <c r="AY126" s="93"/>
      <c r="AZ126" s="92"/>
      <c r="BA126" s="93"/>
      <c r="BB126" s="92"/>
      <c r="BC126" s="93"/>
      <c r="BD126" s="92"/>
      <c r="BE126" s="93"/>
      <c r="BF126" s="92"/>
      <c r="BG126" s="93"/>
      <c r="BH126" s="98"/>
      <c r="BI126" s="99"/>
      <c r="BJ126" s="102"/>
      <c r="BK126" s="103"/>
      <c r="BL126" s="104"/>
      <c r="BM126" s="86"/>
    </row>
    <row r="127" spans="1:65" s="23" customFormat="1" ht="10.5" customHeight="1">
      <c r="A127" s="114"/>
      <c r="B127" s="125"/>
      <c r="C127" s="122"/>
      <c r="D127" s="123"/>
      <c r="E127" s="123"/>
      <c r="F127" s="123"/>
      <c r="G127" s="123"/>
      <c r="H127" s="123"/>
      <c r="I127" s="124"/>
      <c r="J127" s="160">
        <f>IF(ISBLANK(J124),"",SUM(J125:J126))</f>
      </c>
      <c r="K127" s="158"/>
      <c r="L127" s="157" t="s">
        <v>20</v>
      </c>
      <c r="M127" s="157"/>
      <c r="N127" s="158">
        <f>IF(ISBLANK(J124),"",SUM(O125:O126))</f>
      </c>
      <c r="O127" s="159"/>
      <c r="P127" s="72"/>
      <c r="Q127" s="73"/>
      <c r="R127" s="73"/>
      <c r="S127" s="73"/>
      <c r="T127" s="73"/>
      <c r="U127" s="74"/>
      <c r="V127" s="160">
        <f>IF(ISBLANK(V124),"",SUM(V125:V126))</f>
      </c>
      <c r="W127" s="158"/>
      <c r="X127" s="157" t="s">
        <v>20</v>
      </c>
      <c r="Y127" s="157"/>
      <c r="Z127" s="158">
        <f>IF(ISBLANK(V124),"",SUM(Z125:Z126))</f>
      </c>
      <c r="AA127" s="159"/>
      <c r="AB127" s="75">
        <f>IF(ISBLANK(AB124),"",SUM(AB125:AB126))</f>
      </c>
      <c r="AC127" s="76"/>
      <c r="AD127" s="77" t="s">
        <v>20</v>
      </c>
      <c r="AE127" s="77"/>
      <c r="AF127" s="76">
        <f>IF(ISBLANK(AB124),"",SUM(AF125:AF126))</f>
      </c>
      <c r="AG127" s="78"/>
      <c r="AH127" s="75">
        <f>IF(ISBLANK(AH124),"",SUM(AH125:AH126))</f>
      </c>
      <c r="AI127" s="76"/>
      <c r="AJ127" s="77" t="s">
        <v>20</v>
      </c>
      <c r="AK127" s="77"/>
      <c r="AL127" s="76">
        <f>IF(ISBLANK(AH124),"",SUM(AL125:AL126))</f>
      </c>
      <c r="AM127" s="78"/>
      <c r="AN127" s="160">
        <f>IF(ISBLANK(AN124),"",SUM(AN125:AN126))</f>
        <v>5</v>
      </c>
      <c r="AO127" s="158"/>
      <c r="AP127" s="157" t="s">
        <v>20</v>
      </c>
      <c r="AQ127" s="157"/>
      <c r="AR127" s="158">
        <f>IF(ISBLANK(AN124),"",SUM(AR125:AR126))</f>
        <v>0</v>
      </c>
      <c r="AS127" s="159"/>
      <c r="AT127" s="112"/>
      <c r="AU127" s="113"/>
      <c r="AV127" s="94"/>
      <c r="AW127" s="95"/>
      <c r="AX127" s="94"/>
      <c r="AY127" s="95"/>
      <c r="AZ127" s="94"/>
      <c r="BA127" s="95"/>
      <c r="BB127" s="94"/>
      <c r="BC127" s="95"/>
      <c r="BD127" s="94"/>
      <c r="BE127" s="95"/>
      <c r="BF127" s="94"/>
      <c r="BG127" s="95"/>
      <c r="BH127" s="100"/>
      <c r="BI127" s="101"/>
      <c r="BJ127" s="102"/>
      <c r="BK127" s="103"/>
      <c r="BL127" s="104"/>
      <c r="BM127" s="86"/>
    </row>
    <row r="128" spans="1:65" s="23" customFormat="1" ht="18" customHeight="1">
      <c r="A128" s="114">
        <f>BJ128</f>
        <v>1</v>
      </c>
      <c r="B128" s="125">
        <v>3</v>
      </c>
      <c r="C128" s="116" t="s">
        <v>25</v>
      </c>
      <c r="D128" s="117"/>
      <c r="E128" s="117"/>
      <c r="F128" s="117"/>
      <c r="G128" s="117"/>
      <c r="H128" s="117"/>
      <c r="I128" s="118"/>
      <c r="J128" s="130" t="s">
        <v>129</v>
      </c>
      <c r="K128" s="131"/>
      <c r="L128" s="131"/>
      <c r="M128" s="131"/>
      <c r="N128" s="131"/>
      <c r="O128" s="132"/>
      <c r="P128" s="130"/>
      <c r="Q128" s="131"/>
      <c r="R128" s="131"/>
      <c r="S128" s="131"/>
      <c r="T128" s="131"/>
      <c r="U128" s="132"/>
      <c r="V128" s="105"/>
      <c r="W128" s="106"/>
      <c r="X128" s="106"/>
      <c r="Y128" s="106"/>
      <c r="Z128" s="106"/>
      <c r="AA128" s="107"/>
      <c r="AB128" s="105"/>
      <c r="AC128" s="106"/>
      <c r="AD128" s="106"/>
      <c r="AE128" s="106"/>
      <c r="AF128" s="106"/>
      <c r="AG128" s="107"/>
      <c r="AH128" s="105"/>
      <c r="AI128" s="106"/>
      <c r="AJ128" s="106"/>
      <c r="AK128" s="106"/>
      <c r="AL128" s="106"/>
      <c r="AM128" s="107"/>
      <c r="AN128" s="105"/>
      <c r="AO128" s="106"/>
      <c r="AP128" s="106"/>
      <c r="AQ128" s="106"/>
      <c r="AR128" s="106"/>
      <c r="AS128" s="107"/>
      <c r="AT128" s="108">
        <f>SUM(AV128:AZ131)</f>
        <v>1</v>
      </c>
      <c r="AU128" s="109"/>
      <c r="AV128" s="90">
        <f>COUNTIF(J128:AS128,"○")</f>
        <v>1</v>
      </c>
      <c r="AW128" s="91"/>
      <c r="AX128" s="90">
        <f>COUNTIF(J128:AS128,"△")</f>
        <v>0</v>
      </c>
      <c r="AY128" s="91"/>
      <c r="AZ128" s="90">
        <f>COUNTIF(J128:AS128,"●")</f>
        <v>0</v>
      </c>
      <c r="BA128" s="91"/>
      <c r="BB128" s="90">
        <f>AV128*3+AX128*1</f>
        <v>3</v>
      </c>
      <c r="BC128" s="91"/>
      <c r="BD128" s="90">
        <f>SUM(J131,P131,V131,AB131,AH131,AN131)</f>
        <v>6</v>
      </c>
      <c r="BE128" s="91"/>
      <c r="BF128" s="90">
        <f>SUM(N131,T131,Z131,AF131,AL131,AR131)</f>
        <v>0</v>
      </c>
      <c r="BG128" s="91"/>
      <c r="BH128" s="96">
        <f>BD128-BF128</f>
        <v>6</v>
      </c>
      <c r="BI128" s="97"/>
      <c r="BJ128" s="102">
        <f>IF(ISBLANK(B128),"",RANK(BM128,$BM$120:$BM$143))</f>
        <v>1</v>
      </c>
      <c r="BK128" s="103"/>
      <c r="BL128" s="104"/>
      <c r="BM128" s="86">
        <f>BB128*10000+BH128*100+BD128</f>
        <v>30606</v>
      </c>
    </row>
    <row r="129" spans="1:65" s="23" customFormat="1" ht="10.5" customHeight="1">
      <c r="A129" s="114"/>
      <c r="B129" s="125"/>
      <c r="C129" s="119"/>
      <c r="D129" s="120"/>
      <c r="E129" s="120"/>
      <c r="F129" s="120"/>
      <c r="G129" s="120"/>
      <c r="H129" s="120"/>
      <c r="I129" s="121"/>
      <c r="J129" s="126">
        <f>IF(ISBLANK(J128),"",Z121)</f>
        <v>2</v>
      </c>
      <c r="K129" s="127"/>
      <c r="L129" s="128" t="s">
        <v>18</v>
      </c>
      <c r="M129" s="128"/>
      <c r="N129" s="127">
        <f>IF(ISBLANK(J128),"",V121)</f>
        <v>0</v>
      </c>
      <c r="O129" s="129"/>
      <c r="P129" s="126">
        <f>IF(ISBLANK(P128),"",Z125)</f>
      </c>
      <c r="Q129" s="127"/>
      <c r="R129" s="128" t="s">
        <v>18</v>
      </c>
      <c r="S129" s="128"/>
      <c r="T129" s="127">
        <f>IF(ISBLANK(P128),"",V125)</f>
      </c>
      <c r="U129" s="129"/>
      <c r="V129" s="79"/>
      <c r="W129" s="80"/>
      <c r="X129" s="80"/>
      <c r="Y129" s="80"/>
      <c r="Z129" s="80"/>
      <c r="AA129" s="81"/>
      <c r="AB129" s="87"/>
      <c r="AC129" s="88"/>
      <c r="AD129" s="85" t="s">
        <v>18</v>
      </c>
      <c r="AE129" s="85"/>
      <c r="AF129" s="88"/>
      <c r="AG129" s="89"/>
      <c r="AH129" s="87"/>
      <c r="AI129" s="88"/>
      <c r="AJ129" s="85" t="s">
        <v>18</v>
      </c>
      <c r="AK129" s="85"/>
      <c r="AL129" s="88"/>
      <c r="AM129" s="89"/>
      <c r="AN129" s="87"/>
      <c r="AO129" s="88"/>
      <c r="AP129" s="85" t="s">
        <v>18</v>
      </c>
      <c r="AQ129" s="85"/>
      <c r="AR129" s="88"/>
      <c r="AS129" s="89"/>
      <c r="AT129" s="110"/>
      <c r="AU129" s="111"/>
      <c r="AV129" s="92"/>
      <c r="AW129" s="93"/>
      <c r="AX129" s="92"/>
      <c r="AY129" s="93"/>
      <c r="AZ129" s="92"/>
      <c r="BA129" s="93"/>
      <c r="BB129" s="92"/>
      <c r="BC129" s="93"/>
      <c r="BD129" s="92"/>
      <c r="BE129" s="93"/>
      <c r="BF129" s="92"/>
      <c r="BG129" s="93"/>
      <c r="BH129" s="98"/>
      <c r="BI129" s="99"/>
      <c r="BJ129" s="102"/>
      <c r="BK129" s="103"/>
      <c r="BL129" s="104"/>
      <c r="BM129" s="86"/>
    </row>
    <row r="130" spans="1:65" s="23" customFormat="1" ht="10.5" customHeight="1">
      <c r="A130" s="114"/>
      <c r="B130" s="125"/>
      <c r="C130" s="119"/>
      <c r="D130" s="120"/>
      <c r="E130" s="120"/>
      <c r="F130" s="120"/>
      <c r="G130" s="120"/>
      <c r="H130" s="120"/>
      <c r="I130" s="121"/>
      <c r="J130" s="135">
        <f>IF(ISBLANK(J128),"",Z122)</f>
        <v>4</v>
      </c>
      <c r="K130" s="133"/>
      <c r="L130" s="128" t="s">
        <v>19</v>
      </c>
      <c r="M130" s="128"/>
      <c r="N130" s="133">
        <f>IF(ISBLANK(J128),"",V122)</f>
        <v>0</v>
      </c>
      <c r="O130" s="134"/>
      <c r="P130" s="135">
        <f>IF(ISBLANK(P128),"",Z126)</f>
      </c>
      <c r="Q130" s="133"/>
      <c r="R130" s="128" t="s">
        <v>19</v>
      </c>
      <c r="S130" s="128"/>
      <c r="T130" s="133">
        <f>IF(ISBLANK(P128),"",V126)</f>
      </c>
      <c r="U130" s="134"/>
      <c r="V130" s="79"/>
      <c r="W130" s="80"/>
      <c r="X130" s="80"/>
      <c r="Y130" s="80"/>
      <c r="Z130" s="80"/>
      <c r="AA130" s="81"/>
      <c r="AB130" s="82"/>
      <c r="AC130" s="83"/>
      <c r="AD130" s="85" t="s">
        <v>19</v>
      </c>
      <c r="AE130" s="85"/>
      <c r="AF130" s="83"/>
      <c r="AG130" s="84"/>
      <c r="AH130" s="82"/>
      <c r="AI130" s="83"/>
      <c r="AJ130" s="85" t="s">
        <v>19</v>
      </c>
      <c r="AK130" s="85"/>
      <c r="AL130" s="83"/>
      <c r="AM130" s="84"/>
      <c r="AN130" s="82"/>
      <c r="AO130" s="83"/>
      <c r="AP130" s="85" t="s">
        <v>19</v>
      </c>
      <c r="AQ130" s="85"/>
      <c r="AR130" s="83"/>
      <c r="AS130" s="84"/>
      <c r="AT130" s="110"/>
      <c r="AU130" s="111"/>
      <c r="AV130" s="92"/>
      <c r="AW130" s="93"/>
      <c r="AX130" s="92"/>
      <c r="AY130" s="93"/>
      <c r="AZ130" s="92"/>
      <c r="BA130" s="93"/>
      <c r="BB130" s="92"/>
      <c r="BC130" s="93"/>
      <c r="BD130" s="92"/>
      <c r="BE130" s="93"/>
      <c r="BF130" s="92"/>
      <c r="BG130" s="93"/>
      <c r="BH130" s="98"/>
      <c r="BI130" s="99"/>
      <c r="BJ130" s="102"/>
      <c r="BK130" s="103"/>
      <c r="BL130" s="104"/>
      <c r="BM130" s="86"/>
    </row>
    <row r="131" spans="1:65" s="23" customFormat="1" ht="10.5" customHeight="1">
      <c r="A131" s="114"/>
      <c r="B131" s="125"/>
      <c r="C131" s="122"/>
      <c r="D131" s="123"/>
      <c r="E131" s="123"/>
      <c r="F131" s="123"/>
      <c r="G131" s="123"/>
      <c r="H131" s="123"/>
      <c r="I131" s="124"/>
      <c r="J131" s="160">
        <f>IF(ISBLANK(J128),"",SUM(J129:J130))</f>
        <v>6</v>
      </c>
      <c r="K131" s="158"/>
      <c r="L131" s="157" t="s">
        <v>20</v>
      </c>
      <c r="M131" s="157"/>
      <c r="N131" s="158">
        <f>IF(ISBLANK(J128),"",SUM(N129:O130))</f>
        <v>0</v>
      </c>
      <c r="O131" s="159"/>
      <c r="P131" s="160">
        <f>IF(ISBLANK(P128),"",SUM(P129:P130))</f>
      </c>
      <c r="Q131" s="158"/>
      <c r="R131" s="157" t="s">
        <v>20</v>
      </c>
      <c r="S131" s="157"/>
      <c r="T131" s="158">
        <f>IF(ISBLANK(P128),"",SUM(T129:T130))</f>
      </c>
      <c r="U131" s="159"/>
      <c r="V131" s="72"/>
      <c r="W131" s="73"/>
      <c r="X131" s="73"/>
      <c r="Y131" s="73"/>
      <c r="Z131" s="73"/>
      <c r="AA131" s="74"/>
      <c r="AB131" s="75">
        <f>IF(ISBLANK(AB128),"",SUM(AB129:AB130))</f>
      </c>
      <c r="AC131" s="76"/>
      <c r="AD131" s="77" t="s">
        <v>20</v>
      </c>
      <c r="AE131" s="77"/>
      <c r="AF131" s="76">
        <f>IF(ISBLANK(AB128),"",SUM(AF129:AF130))</f>
      </c>
      <c r="AG131" s="78"/>
      <c r="AH131" s="75">
        <f>IF(ISBLANK(AH128),"",SUM(AH129:AH130))</f>
      </c>
      <c r="AI131" s="76"/>
      <c r="AJ131" s="77" t="s">
        <v>20</v>
      </c>
      <c r="AK131" s="77"/>
      <c r="AL131" s="76">
        <f>IF(ISBLANK(AH128),"",SUM(AL129:AL130))</f>
      </c>
      <c r="AM131" s="78"/>
      <c r="AN131" s="75">
        <f>IF(ISBLANK(AN128),"",SUM(AN129:AN130))</f>
      </c>
      <c r="AO131" s="76"/>
      <c r="AP131" s="77" t="s">
        <v>20</v>
      </c>
      <c r="AQ131" s="77"/>
      <c r="AR131" s="76">
        <f>IF(ISBLANK(AN128),"",SUM(AR129:AR130))</f>
      </c>
      <c r="AS131" s="78"/>
      <c r="AT131" s="112"/>
      <c r="AU131" s="113"/>
      <c r="AV131" s="94"/>
      <c r="AW131" s="95"/>
      <c r="AX131" s="94"/>
      <c r="AY131" s="95"/>
      <c r="AZ131" s="94"/>
      <c r="BA131" s="95"/>
      <c r="BB131" s="94"/>
      <c r="BC131" s="95"/>
      <c r="BD131" s="94"/>
      <c r="BE131" s="95"/>
      <c r="BF131" s="94"/>
      <c r="BG131" s="95"/>
      <c r="BH131" s="100"/>
      <c r="BI131" s="101"/>
      <c r="BJ131" s="102"/>
      <c r="BK131" s="103"/>
      <c r="BL131" s="104"/>
      <c r="BM131" s="86"/>
    </row>
    <row r="132" spans="1:65" s="23" customFormat="1" ht="18" customHeight="1">
      <c r="A132" s="114">
        <f>BJ132</f>
        <v>4</v>
      </c>
      <c r="B132" s="125">
        <v>4</v>
      </c>
      <c r="C132" s="116" t="s">
        <v>64</v>
      </c>
      <c r="D132" s="117"/>
      <c r="E132" s="117"/>
      <c r="F132" s="117"/>
      <c r="G132" s="117"/>
      <c r="H132" s="117"/>
      <c r="I132" s="118"/>
      <c r="J132" s="105"/>
      <c r="K132" s="106"/>
      <c r="L132" s="106"/>
      <c r="M132" s="106"/>
      <c r="N132" s="106"/>
      <c r="O132" s="107"/>
      <c r="P132" s="105"/>
      <c r="Q132" s="106"/>
      <c r="R132" s="106"/>
      <c r="S132" s="106"/>
      <c r="T132" s="106"/>
      <c r="U132" s="107"/>
      <c r="V132" s="105"/>
      <c r="W132" s="106"/>
      <c r="X132" s="106"/>
      <c r="Y132" s="106"/>
      <c r="Z132" s="106"/>
      <c r="AA132" s="107"/>
      <c r="AB132" s="105"/>
      <c r="AC132" s="106"/>
      <c r="AD132" s="106"/>
      <c r="AE132" s="106"/>
      <c r="AF132" s="106"/>
      <c r="AG132" s="107"/>
      <c r="AH132" s="105"/>
      <c r="AI132" s="106"/>
      <c r="AJ132" s="106"/>
      <c r="AK132" s="106"/>
      <c r="AL132" s="106"/>
      <c r="AM132" s="107"/>
      <c r="AN132" s="105"/>
      <c r="AO132" s="106"/>
      <c r="AP132" s="106"/>
      <c r="AQ132" s="106"/>
      <c r="AR132" s="106"/>
      <c r="AS132" s="107"/>
      <c r="AT132" s="108">
        <f>SUM(AV132:AZ135)</f>
        <v>0</v>
      </c>
      <c r="AU132" s="109"/>
      <c r="AV132" s="90">
        <f>COUNTIF(J132:AS132,"○")</f>
        <v>0</v>
      </c>
      <c r="AW132" s="91"/>
      <c r="AX132" s="90">
        <f>COUNTIF(J132:AS132,"△")</f>
        <v>0</v>
      </c>
      <c r="AY132" s="91"/>
      <c r="AZ132" s="90">
        <f>COUNTIF(J132:AS132,"●")</f>
        <v>0</v>
      </c>
      <c r="BA132" s="91"/>
      <c r="BB132" s="90">
        <f>AV132*3+AX132*1</f>
        <v>0</v>
      </c>
      <c r="BC132" s="91"/>
      <c r="BD132" s="90">
        <f>SUM(J135,P135,V135,AB135,AH135,AN135)</f>
        <v>0</v>
      </c>
      <c r="BE132" s="91"/>
      <c r="BF132" s="90">
        <f>SUM(N135,T135,Z135,AF135,AL135,AR135)</f>
        <v>0</v>
      </c>
      <c r="BG132" s="91"/>
      <c r="BH132" s="96">
        <f>BD132-BF132</f>
        <v>0</v>
      </c>
      <c r="BI132" s="97"/>
      <c r="BJ132" s="102">
        <f>IF(ISBLANK(B132),"",RANK(BM132,$BM$120:$BM$143))</f>
        <v>4</v>
      </c>
      <c r="BK132" s="103"/>
      <c r="BL132" s="104"/>
      <c r="BM132" s="86">
        <f>BB132*10000+BH132*100+BD132</f>
        <v>0</v>
      </c>
    </row>
    <row r="133" spans="1:65" s="23" customFormat="1" ht="10.5" customHeight="1">
      <c r="A133" s="114"/>
      <c r="B133" s="125"/>
      <c r="C133" s="119"/>
      <c r="D133" s="120"/>
      <c r="E133" s="120"/>
      <c r="F133" s="120"/>
      <c r="G133" s="120"/>
      <c r="H133" s="120"/>
      <c r="I133" s="121"/>
      <c r="J133" s="87">
        <f>IF(ISBLANK(J132),"",AF121)</f>
      </c>
      <c r="K133" s="88"/>
      <c r="L133" s="85" t="s">
        <v>18</v>
      </c>
      <c r="M133" s="85"/>
      <c r="N133" s="88">
        <f>IF(ISBLANK(J132),"",AB121)</f>
      </c>
      <c r="O133" s="89"/>
      <c r="P133" s="87">
        <f>IF(ISBLANK(P132),"",AF125)</f>
      </c>
      <c r="Q133" s="88"/>
      <c r="R133" s="85" t="s">
        <v>18</v>
      </c>
      <c r="S133" s="85"/>
      <c r="T133" s="88">
        <f>IF(ISBLANK(P132),"",AB125)</f>
      </c>
      <c r="U133" s="89"/>
      <c r="V133" s="87">
        <f>IF(ISBLANK(V132),"",AF129)</f>
      </c>
      <c r="W133" s="88"/>
      <c r="X133" s="85" t="s">
        <v>18</v>
      </c>
      <c r="Y133" s="85"/>
      <c r="Z133" s="88">
        <f>IF(ISBLANK(V132),"",AB129)</f>
      </c>
      <c r="AA133" s="89"/>
      <c r="AB133" s="79"/>
      <c r="AC133" s="80"/>
      <c r="AD133" s="80"/>
      <c r="AE133" s="80"/>
      <c r="AF133" s="80"/>
      <c r="AG133" s="81"/>
      <c r="AH133" s="87"/>
      <c r="AI133" s="88"/>
      <c r="AJ133" s="85" t="s">
        <v>18</v>
      </c>
      <c r="AK133" s="85"/>
      <c r="AL133" s="88"/>
      <c r="AM133" s="89"/>
      <c r="AN133" s="87"/>
      <c r="AO133" s="88"/>
      <c r="AP133" s="85" t="s">
        <v>18</v>
      </c>
      <c r="AQ133" s="85"/>
      <c r="AR133" s="88"/>
      <c r="AS133" s="89"/>
      <c r="AT133" s="110"/>
      <c r="AU133" s="111"/>
      <c r="AV133" s="92"/>
      <c r="AW133" s="93"/>
      <c r="AX133" s="92"/>
      <c r="AY133" s="93"/>
      <c r="AZ133" s="92"/>
      <c r="BA133" s="93"/>
      <c r="BB133" s="92"/>
      <c r="BC133" s="93"/>
      <c r="BD133" s="92"/>
      <c r="BE133" s="93"/>
      <c r="BF133" s="92"/>
      <c r="BG133" s="93"/>
      <c r="BH133" s="98"/>
      <c r="BI133" s="99"/>
      <c r="BJ133" s="102"/>
      <c r="BK133" s="103"/>
      <c r="BL133" s="104"/>
      <c r="BM133" s="86"/>
    </row>
    <row r="134" spans="1:65" s="23" customFormat="1" ht="10.5" customHeight="1">
      <c r="A134" s="114"/>
      <c r="B134" s="125"/>
      <c r="C134" s="119"/>
      <c r="D134" s="120"/>
      <c r="E134" s="120"/>
      <c r="F134" s="120"/>
      <c r="G134" s="120"/>
      <c r="H134" s="120"/>
      <c r="I134" s="121"/>
      <c r="J134" s="82">
        <f>IF(ISBLANK(J132),"",AF122)</f>
      </c>
      <c r="K134" s="83"/>
      <c r="L134" s="85" t="s">
        <v>19</v>
      </c>
      <c r="M134" s="85"/>
      <c r="N134" s="83">
        <f>IF(ISBLANK(J132),"",AB122)</f>
      </c>
      <c r="O134" s="84"/>
      <c r="P134" s="82">
        <f>IF(ISBLANK(P132),"",AF126)</f>
      </c>
      <c r="Q134" s="83"/>
      <c r="R134" s="85" t="s">
        <v>19</v>
      </c>
      <c r="S134" s="85"/>
      <c r="T134" s="83">
        <f>IF(ISBLANK(P132),"",AB126)</f>
      </c>
      <c r="U134" s="84"/>
      <c r="V134" s="82">
        <f>IF(ISBLANK(V132),"",AF130)</f>
      </c>
      <c r="W134" s="83"/>
      <c r="X134" s="85" t="s">
        <v>19</v>
      </c>
      <c r="Y134" s="85"/>
      <c r="Z134" s="83">
        <f>IF(ISBLANK(V132),"",AB130)</f>
      </c>
      <c r="AA134" s="84"/>
      <c r="AB134" s="79"/>
      <c r="AC134" s="80"/>
      <c r="AD134" s="80"/>
      <c r="AE134" s="80"/>
      <c r="AF134" s="80"/>
      <c r="AG134" s="81"/>
      <c r="AH134" s="82"/>
      <c r="AI134" s="83"/>
      <c r="AJ134" s="85" t="s">
        <v>19</v>
      </c>
      <c r="AK134" s="85"/>
      <c r="AL134" s="83"/>
      <c r="AM134" s="84"/>
      <c r="AN134" s="82"/>
      <c r="AO134" s="83"/>
      <c r="AP134" s="85" t="s">
        <v>19</v>
      </c>
      <c r="AQ134" s="85"/>
      <c r="AR134" s="83"/>
      <c r="AS134" s="84"/>
      <c r="AT134" s="110"/>
      <c r="AU134" s="111"/>
      <c r="AV134" s="92"/>
      <c r="AW134" s="93"/>
      <c r="AX134" s="92"/>
      <c r="AY134" s="93"/>
      <c r="AZ134" s="92"/>
      <c r="BA134" s="93"/>
      <c r="BB134" s="92"/>
      <c r="BC134" s="93"/>
      <c r="BD134" s="92"/>
      <c r="BE134" s="93"/>
      <c r="BF134" s="92"/>
      <c r="BG134" s="93"/>
      <c r="BH134" s="98"/>
      <c r="BI134" s="99"/>
      <c r="BJ134" s="102"/>
      <c r="BK134" s="103"/>
      <c r="BL134" s="104"/>
      <c r="BM134" s="86"/>
    </row>
    <row r="135" spans="1:65" s="23" customFormat="1" ht="10.5" customHeight="1">
      <c r="A135" s="114"/>
      <c r="B135" s="125"/>
      <c r="C135" s="122"/>
      <c r="D135" s="123"/>
      <c r="E135" s="123"/>
      <c r="F135" s="123"/>
      <c r="G135" s="123"/>
      <c r="H135" s="123"/>
      <c r="I135" s="124"/>
      <c r="J135" s="75">
        <f>IF(ISBLANK(J132),"",SUM(J133:J134))</f>
      </c>
      <c r="K135" s="76"/>
      <c r="L135" s="77" t="s">
        <v>20</v>
      </c>
      <c r="M135" s="77"/>
      <c r="N135" s="76">
        <f>IF(ISBLANK(J132),"",SUM(N133:O134))</f>
      </c>
      <c r="O135" s="78"/>
      <c r="P135" s="75">
        <f>IF(ISBLANK(P132),"",SUM(P133:P134))</f>
      </c>
      <c r="Q135" s="76"/>
      <c r="R135" s="77" t="s">
        <v>20</v>
      </c>
      <c r="S135" s="77"/>
      <c r="T135" s="76">
        <f>IF(ISBLANK(P132),"",SUM(T133:T134))</f>
      </c>
      <c r="U135" s="78"/>
      <c r="V135" s="75">
        <f>IF(ISBLANK(V132),"",SUM(V133:V134))</f>
      </c>
      <c r="W135" s="76"/>
      <c r="X135" s="77" t="s">
        <v>20</v>
      </c>
      <c r="Y135" s="77"/>
      <c r="Z135" s="76">
        <f>IF(ISBLANK(V132),"",SUM(Z133:Z134))</f>
      </c>
      <c r="AA135" s="78"/>
      <c r="AB135" s="72"/>
      <c r="AC135" s="73"/>
      <c r="AD135" s="73"/>
      <c r="AE135" s="73"/>
      <c r="AF135" s="73"/>
      <c r="AG135" s="74"/>
      <c r="AH135" s="75">
        <f>IF(ISBLANK(AH132),"",SUM(AH133:AH134))</f>
      </c>
      <c r="AI135" s="76"/>
      <c r="AJ135" s="77" t="s">
        <v>20</v>
      </c>
      <c r="AK135" s="77"/>
      <c r="AL135" s="76">
        <f>IF(ISBLANK(AH132),"",SUM(AL133:AL134))</f>
      </c>
      <c r="AM135" s="78"/>
      <c r="AN135" s="75">
        <f>IF(ISBLANK(AN132),"",SUM(AN133:AN134))</f>
      </c>
      <c r="AO135" s="76"/>
      <c r="AP135" s="77" t="s">
        <v>20</v>
      </c>
      <c r="AQ135" s="77"/>
      <c r="AR135" s="76">
        <f>IF(ISBLANK(AN132),"",SUM(AR133:AR134))</f>
      </c>
      <c r="AS135" s="78"/>
      <c r="AT135" s="112"/>
      <c r="AU135" s="113"/>
      <c r="AV135" s="94"/>
      <c r="AW135" s="95"/>
      <c r="AX135" s="94"/>
      <c r="AY135" s="95"/>
      <c r="AZ135" s="94"/>
      <c r="BA135" s="95"/>
      <c r="BB135" s="94"/>
      <c r="BC135" s="95"/>
      <c r="BD135" s="94"/>
      <c r="BE135" s="95"/>
      <c r="BF135" s="94"/>
      <c r="BG135" s="95"/>
      <c r="BH135" s="100"/>
      <c r="BI135" s="101"/>
      <c r="BJ135" s="102"/>
      <c r="BK135" s="103"/>
      <c r="BL135" s="104"/>
      <c r="BM135" s="86"/>
    </row>
    <row r="136" spans="1:65" s="23" customFormat="1" ht="18" customHeight="1">
      <c r="A136" s="114">
        <f>BJ136</f>
        <v>3</v>
      </c>
      <c r="B136" s="125">
        <v>5</v>
      </c>
      <c r="C136" s="116" t="s">
        <v>65</v>
      </c>
      <c r="D136" s="117"/>
      <c r="E136" s="117"/>
      <c r="F136" s="117"/>
      <c r="G136" s="117"/>
      <c r="H136" s="117"/>
      <c r="I136" s="118"/>
      <c r="J136" s="105" t="s">
        <v>179</v>
      </c>
      <c r="K136" s="106"/>
      <c r="L136" s="106"/>
      <c r="M136" s="106"/>
      <c r="N136" s="106"/>
      <c r="O136" s="107"/>
      <c r="P136" s="105"/>
      <c r="Q136" s="106"/>
      <c r="R136" s="106"/>
      <c r="S136" s="106"/>
      <c r="T136" s="106"/>
      <c r="U136" s="107"/>
      <c r="V136" s="105"/>
      <c r="W136" s="106"/>
      <c r="X136" s="106"/>
      <c r="Y136" s="106"/>
      <c r="Z136" s="106"/>
      <c r="AA136" s="107"/>
      <c r="AB136" s="105"/>
      <c r="AC136" s="106"/>
      <c r="AD136" s="106"/>
      <c r="AE136" s="106"/>
      <c r="AF136" s="106"/>
      <c r="AG136" s="107"/>
      <c r="AH136" s="105"/>
      <c r="AI136" s="106"/>
      <c r="AJ136" s="106"/>
      <c r="AK136" s="106"/>
      <c r="AL136" s="106"/>
      <c r="AM136" s="107"/>
      <c r="AN136" s="105"/>
      <c r="AO136" s="106"/>
      <c r="AP136" s="106"/>
      <c r="AQ136" s="106"/>
      <c r="AR136" s="106"/>
      <c r="AS136" s="107"/>
      <c r="AT136" s="108">
        <f>SUM(AV136:AZ139)</f>
        <v>1</v>
      </c>
      <c r="AU136" s="109"/>
      <c r="AV136" s="90">
        <f>COUNTIF(J136:AS136,"○")</f>
        <v>1</v>
      </c>
      <c r="AW136" s="91"/>
      <c r="AX136" s="90">
        <f>COUNTIF(J136:AS136,"△")</f>
        <v>0</v>
      </c>
      <c r="AY136" s="91"/>
      <c r="AZ136" s="90">
        <f>COUNTIF(J136:AS136,"●")</f>
        <v>0</v>
      </c>
      <c r="BA136" s="91"/>
      <c r="BB136" s="90">
        <f>AV136*3+AX136*1</f>
        <v>3</v>
      </c>
      <c r="BC136" s="91"/>
      <c r="BD136" s="90">
        <f>SUM(J139,P139,V139,AB139,AH139,AN139)</f>
        <v>5</v>
      </c>
      <c r="BE136" s="91"/>
      <c r="BF136" s="90">
        <f>SUM(N139,T139,Z139,AF139,AL139,AR139)</f>
        <v>1</v>
      </c>
      <c r="BG136" s="91"/>
      <c r="BH136" s="96">
        <f>BD136-BF136</f>
        <v>4</v>
      </c>
      <c r="BI136" s="97"/>
      <c r="BJ136" s="102">
        <f>IF(ISBLANK(B136),"",RANK(BM136,$BM$120:$BM$143))</f>
        <v>3</v>
      </c>
      <c r="BK136" s="103"/>
      <c r="BL136" s="104"/>
      <c r="BM136" s="86">
        <f>BB136*10000+BH136*100+BD136</f>
        <v>30405</v>
      </c>
    </row>
    <row r="137" spans="1:65" s="23" customFormat="1" ht="10.5" customHeight="1">
      <c r="A137" s="114"/>
      <c r="B137" s="125"/>
      <c r="C137" s="119"/>
      <c r="D137" s="120"/>
      <c r="E137" s="120"/>
      <c r="F137" s="120"/>
      <c r="G137" s="120"/>
      <c r="H137" s="120"/>
      <c r="I137" s="121"/>
      <c r="J137" s="87">
        <f>IF(ISBLANK(J136),"",AL121)</f>
        <v>4</v>
      </c>
      <c r="K137" s="88"/>
      <c r="L137" s="85" t="s">
        <v>18</v>
      </c>
      <c r="M137" s="85"/>
      <c r="N137" s="88">
        <f>IF(ISBLANK(J136),"",AH121)</f>
        <v>1</v>
      </c>
      <c r="O137" s="89"/>
      <c r="P137" s="87">
        <f>IF(ISBLANK(P136),"",AL125)</f>
      </c>
      <c r="Q137" s="88"/>
      <c r="R137" s="85" t="s">
        <v>18</v>
      </c>
      <c r="S137" s="85"/>
      <c r="T137" s="88">
        <f>IF(ISBLANK(P136),"",AH125)</f>
      </c>
      <c r="U137" s="89"/>
      <c r="V137" s="87">
        <f>IF(ISBLANK(V136),"",AL129)</f>
      </c>
      <c r="W137" s="88"/>
      <c r="X137" s="85" t="s">
        <v>18</v>
      </c>
      <c r="Y137" s="85"/>
      <c r="Z137" s="88">
        <f>IF(ISBLANK(V136),"",AH129)</f>
      </c>
      <c r="AA137" s="89"/>
      <c r="AB137" s="87">
        <f>IF(ISBLANK(AB136),"",AL133)</f>
      </c>
      <c r="AC137" s="88"/>
      <c r="AD137" s="85" t="s">
        <v>18</v>
      </c>
      <c r="AE137" s="85"/>
      <c r="AF137" s="88">
        <f>IF(ISBLANK(AB136),"",AH133)</f>
      </c>
      <c r="AG137" s="89"/>
      <c r="AH137" s="79"/>
      <c r="AI137" s="80"/>
      <c r="AJ137" s="80"/>
      <c r="AK137" s="80"/>
      <c r="AL137" s="80"/>
      <c r="AM137" s="81"/>
      <c r="AN137" s="87"/>
      <c r="AO137" s="88"/>
      <c r="AP137" s="85" t="s">
        <v>18</v>
      </c>
      <c r="AQ137" s="85"/>
      <c r="AR137" s="88"/>
      <c r="AS137" s="89"/>
      <c r="AT137" s="110"/>
      <c r="AU137" s="111"/>
      <c r="AV137" s="92"/>
      <c r="AW137" s="93"/>
      <c r="AX137" s="92"/>
      <c r="AY137" s="93"/>
      <c r="AZ137" s="92"/>
      <c r="BA137" s="93"/>
      <c r="BB137" s="92"/>
      <c r="BC137" s="93"/>
      <c r="BD137" s="92"/>
      <c r="BE137" s="93"/>
      <c r="BF137" s="92"/>
      <c r="BG137" s="93"/>
      <c r="BH137" s="98"/>
      <c r="BI137" s="99"/>
      <c r="BJ137" s="102"/>
      <c r="BK137" s="103"/>
      <c r="BL137" s="104"/>
      <c r="BM137" s="86"/>
    </row>
    <row r="138" spans="1:65" s="23" customFormat="1" ht="10.5" customHeight="1">
      <c r="A138" s="114"/>
      <c r="B138" s="125"/>
      <c r="C138" s="119"/>
      <c r="D138" s="120"/>
      <c r="E138" s="120"/>
      <c r="F138" s="120"/>
      <c r="G138" s="120"/>
      <c r="H138" s="120"/>
      <c r="I138" s="121"/>
      <c r="J138" s="82">
        <f>IF(ISBLANK(J136),"",AL122)</f>
        <v>1</v>
      </c>
      <c r="K138" s="83"/>
      <c r="L138" s="85" t="s">
        <v>19</v>
      </c>
      <c r="M138" s="85"/>
      <c r="N138" s="83">
        <f>IF(ISBLANK(J136),"",AH122)</f>
        <v>0</v>
      </c>
      <c r="O138" s="84"/>
      <c r="P138" s="82">
        <f>IF(ISBLANK(P136),"",AL126)</f>
      </c>
      <c r="Q138" s="83"/>
      <c r="R138" s="85" t="s">
        <v>19</v>
      </c>
      <c r="S138" s="85"/>
      <c r="T138" s="83">
        <f>IF(ISBLANK(P136),"",AH126)</f>
      </c>
      <c r="U138" s="84"/>
      <c r="V138" s="82">
        <f>IF(ISBLANK(V136),"",AL130)</f>
      </c>
      <c r="W138" s="83"/>
      <c r="X138" s="85" t="s">
        <v>19</v>
      </c>
      <c r="Y138" s="85"/>
      <c r="Z138" s="83">
        <f>IF(ISBLANK(V136),"",AH130)</f>
      </c>
      <c r="AA138" s="84"/>
      <c r="AB138" s="82">
        <f>IF(ISBLANK(AB136),"",AL134)</f>
      </c>
      <c r="AC138" s="83"/>
      <c r="AD138" s="85" t="s">
        <v>19</v>
      </c>
      <c r="AE138" s="85"/>
      <c r="AF138" s="83">
        <f>IF(ISBLANK(AB136),"",AH134)</f>
      </c>
      <c r="AG138" s="84"/>
      <c r="AH138" s="79"/>
      <c r="AI138" s="80"/>
      <c r="AJ138" s="80"/>
      <c r="AK138" s="80"/>
      <c r="AL138" s="80"/>
      <c r="AM138" s="81"/>
      <c r="AN138" s="82"/>
      <c r="AO138" s="83"/>
      <c r="AP138" s="85" t="s">
        <v>19</v>
      </c>
      <c r="AQ138" s="85"/>
      <c r="AR138" s="83"/>
      <c r="AS138" s="84"/>
      <c r="AT138" s="110"/>
      <c r="AU138" s="111"/>
      <c r="AV138" s="92"/>
      <c r="AW138" s="93"/>
      <c r="AX138" s="92"/>
      <c r="AY138" s="93"/>
      <c r="AZ138" s="92"/>
      <c r="BA138" s="93"/>
      <c r="BB138" s="92"/>
      <c r="BC138" s="93"/>
      <c r="BD138" s="92"/>
      <c r="BE138" s="93"/>
      <c r="BF138" s="92"/>
      <c r="BG138" s="93"/>
      <c r="BH138" s="98"/>
      <c r="BI138" s="99"/>
      <c r="BJ138" s="102"/>
      <c r="BK138" s="103"/>
      <c r="BL138" s="104"/>
      <c r="BM138" s="86"/>
    </row>
    <row r="139" spans="1:65" s="23" customFormat="1" ht="10.5" customHeight="1">
      <c r="A139" s="114"/>
      <c r="B139" s="125"/>
      <c r="C139" s="122"/>
      <c r="D139" s="123"/>
      <c r="E139" s="123"/>
      <c r="F139" s="123"/>
      <c r="G139" s="123"/>
      <c r="H139" s="123"/>
      <c r="I139" s="124"/>
      <c r="J139" s="75">
        <f>IF(ISBLANK(J136),"",SUM(J137:J138))</f>
        <v>5</v>
      </c>
      <c r="K139" s="76"/>
      <c r="L139" s="77" t="s">
        <v>20</v>
      </c>
      <c r="M139" s="77"/>
      <c r="N139" s="76">
        <f>IF(ISBLANK(J136),"",SUM(N137:O138))</f>
        <v>1</v>
      </c>
      <c r="O139" s="78"/>
      <c r="P139" s="75">
        <f>IF(ISBLANK(P136),"",SUM(P137:P138))</f>
      </c>
      <c r="Q139" s="76"/>
      <c r="R139" s="77" t="s">
        <v>20</v>
      </c>
      <c r="S139" s="77"/>
      <c r="T139" s="76">
        <f>IF(ISBLANK(P136),"",SUM(T137:T138))</f>
      </c>
      <c r="U139" s="78"/>
      <c r="V139" s="75">
        <f>IF(ISBLANK(V136),"",SUM(V137:V138))</f>
      </c>
      <c r="W139" s="76"/>
      <c r="X139" s="77" t="s">
        <v>20</v>
      </c>
      <c r="Y139" s="77"/>
      <c r="Z139" s="76">
        <f>IF(ISBLANK(V136),"",SUM(Z137:Z138))</f>
      </c>
      <c r="AA139" s="78"/>
      <c r="AB139" s="75">
        <f>IF(ISBLANK(AB136),"",SUM(AB137:AB138))</f>
      </c>
      <c r="AC139" s="76"/>
      <c r="AD139" s="77" t="s">
        <v>20</v>
      </c>
      <c r="AE139" s="77"/>
      <c r="AF139" s="76">
        <f>IF(ISBLANK(AB136),"",SUM(AF137:AF138))</f>
      </c>
      <c r="AG139" s="78"/>
      <c r="AH139" s="72"/>
      <c r="AI139" s="73"/>
      <c r="AJ139" s="73"/>
      <c r="AK139" s="73"/>
      <c r="AL139" s="73"/>
      <c r="AM139" s="74"/>
      <c r="AN139" s="75">
        <f>IF(ISBLANK(AN136),"",SUM(AN137:AN138))</f>
      </c>
      <c r="AO139" s="76"/>
      <c r="AP139" s="77" t="s">
        <v>20</v>
      </c>
      <c r="AQ139" s="77"/>
      <c r="AR139" s="76">
        <f>IF(ISBLANK(AN136),"",SUM(AR137:AR138))</f>
      </c>
      <c r="AS139" s="78"/>
      <c r="AT139" s="112"/>
      <c r="AU139" s="113"/>
      <c r="AV139" s="94"/>
      <c r="AW139" s="95"/>
      <c r="AX139" s="94"/>
      <c r="AY139" s="95"/>
      <c r="AZ139" s="94"/>
      <c r="BA139" s="95"/>
      <c r="BB139" s="94"/>
      <c r="BC139" s="95"/>
      <c r="BD139" s="94"/>
      <c r="BE139" s="95"/>
      <c r="BF139" s="94"/>
      <c r="BG139" s="95"/>
      <c r="BH139" s="100"/>
      <c r="BI139" s="101"/>
      <c r="BJ139" s="102"/>
      <c r="BK139" s="103"/>
      <c r="BL139" s="104"/>
      <c r="BM139" s="86"/>
    </row>
    <row r="140" spans="1:65" s="23" customFormat="1" ht="18" customHeight="1">
      <c r="A140" s="114">
        <f>BJ140</f>
        <v>5</v>
      </c>
      <c r="B140" s="115">
        <v>6</v>
      </c>
      <c r="C140" s="116" t="s">
        <v>66</v>
      </c>
      <c r="D140" s="117"/>
      <c r="E140" s="117"/>
      <c r="F140" s="117"/>
      <c r="G140" s="117"/>
      <c r="H140" s="117"/>
      <c r="I140" s="118"/>
      <c r="J140" s="105"/>
      <c r="K140" s="106"/>
      <c r="L140" s="106"/>
      <c r="M140" s="106"/>
      <c r="N140" s="106"/>
      <c r="O140" s="107"/>
      <c r="P140" s="105" t="s">
        <v>128</v>
      </c>
      <c r="Q140" s="106"/>
      <c r="R140" s="106"/>
      <c r="S140" s="106"/>
      <c r="T140" s="106"/>
      <c r="U140" s="107"/>
      <c r="V140" s="105"/>
      <c r="W140" s="106"/>
      <c r="X140" s="106"/>
      <c r="Y140" s="106"/>
      <c r="Z140" s="106"/>
      <c r="AA140" s="107"/>
      <c r="AB140" s="105"/>
      <c r="AC140" s="106"/>
      <c r="AD140" s="106"/>
      <c r="AE140" s="106"/>
      <c r="AF140" s="106"/>
      <c r="AG140" s="107"/>
      <c r="AH140" s="105"/>
      <c r="AI140" s="106"/>
      <c r="AJ140" s="106"/>
      <c r="AK140" s="106"/>
      <c r="AL140" s="106"/>
      <c r="AM140" s="107"/>
      <c r="AN140" s="105"/>
      <c r="AO140" s="106"/>
      <c r="AP140" s="106"/>
      <c r="AQ140" s="106"/>
      <c r="AR140" s="106"/>
      <c r="AS140" s="107"/>
      <c r="AT140" s="108">
        <f>SUM(AV140:AZ143)</f>
        <v>1</v>
      </c>
      <c r="AU140" s="109"/>
      <c r="AV140" s="90">
        <f>COUNTIF(J140:AS140,"○")</f>
        <v>0</v>
      </c>
      <c r="AW140" s="91"/>
      <c r="AX140" s="90">
        <f>COUNTIF(J140:AS140,"△")</f>
        <v>0</v>
      </c>
      <c r="AY140" s="91"/>
      <c r="AZ140" s="90">
        <f>COUNTIF(J140:AS140,"●")</f>
        <v>1</v>
      </c>
      <c r="BA140" s="91"/>
      <c r="BB140" s="90">
        <f>AV140*3+AX140*1</f>
        <v>0</v>
      </c>
      <c r="BC140" s="91"/>
      <c r="BD140" s="90">
        <f>SUM(J143,P143,V143,AB143,AH143,AN143)</f>
        <v>0</v>
      </c>
      <c r="BE140" s="91"/>
      <c r="BF140" s="90">
        <f>SUM(N143,T143,Z143,AF143,AL143,AR143)</f>
        <v>5</v>
      </c>
      <c r="BG140" s="91"/>
      <c r="BH140" s="96">
        <f>BD140-BF140</f>
        <v>-5</v>
      </c>
      <c r="BI140" s="97"/>
      <c r="BJ140" s="102">
        <f>IF(ISBLANK(B140),"",RANK(BM140,$BM$120:$BM$143))</f>
        <v>5</v>
      </c>
      <c r="BK140" s="103"/>
      <c r="BL140" s="104"/>
      <c r="BM140" s="86">
        <f>BB140*10000+BH140*100+BD140</f>
        <v>-500</v>
      </c>
    </row>
    <row r="141" spans="1:65" s="23" customFormat="1" ht="10.5" customHeight="1">
      <c r="A141" s="114"/>
      <c r="B141" s="115"/>
      <c r="C141" s="119"/>
      <c r="D141" s="120"/>
      <c r="E141" s="120"/>
      <c r="F141" s="120"/>
      <c r="G141" s="120"/>
      <c r="H141" s="120"/>
      <c r="I141" s="121"/>
      <c r="J141" s="87">
        <f>IF(ISBLANK(J140),"",AR121)</f>
      </c>
      <c r="K141" s="88"/>
      <c r="L141" s="7"/>
      <c r="M141" s="7" t="s">
        <v>18</v>
      </c>
      <c r="N141" s="88">
        <f>IF(ISBLANK(J140),"",AN121)</f>
      </c>
      <c r="O141" s="89"/>
      <c r="P141" s="87">
        <f>IF(ISBLANK(P140),"",AR125)</f>
        <v>0</v>
      </c>
      <c r="Q141" s="88"/>
      <c r="R141" s="85" t="s">
        <v>18</v>
      </c>
      <c r="S141" s="85"/>
      <c r="T141" s="88">
        <f>IF(ISBLANK(P140),"",AN125)</f>
        <v>1</v>
      </c>
      <c r="U141" s="89"/>
      <c r="V141" s="87">
        <f>IF(ISBLANK(V140),"",AR129)</f>
      </c>
      <c r="W141" s="88"/>
      <c r="X141" s="85" t="s">
        <v>18</v>
      </c>
      <c r="Y141" s="85"/>
      <c r="Z141" s="88">
        <f>IF(ISBLANK(V140),"",AN129)</f>
      </c>
      <c r="AA141" s="89"/>
      <c r="AB141" s="87">
        <f>IF(ISBLANK(AB140),"",AR133)</f>
      </c>
      <c r="AC141" s="88"/>
      <c r="AD141" s="85" t="s">
        <v>18</v>
      </c>
      <c r="AE141" s="85"/>
      <c r="AF141" s="88">
        <f>IF(ISBLANK(AB140),"",AN133)</f>
      </c>
      <c r="AG141" s="89"/>
      <c r="AH141" s="87">
        <f>IF(ISBLANK(AH140),"",AR137)</f>
      </c>
      <c r="AI141" s="88"/>
      <c r="AJ141" s="85" t="s">
        <v>18</v>
      </c>
      <c r="AK141" s="85"/>
      <c r="AL141" s="88">
        <f>IF(ISBLANK(AH140),"",AN137)</f>
      </c>
      <c r="AM141" s="89"/>
      <c r="AN141" s="79"/>
      <c r="AO141" s="80"/>
      <c r="AP141" s="80"/>
      <c r="AQ141" s="80"/>
      <c r="AR141" s="80"/>
      <c r="AS141" s="81"/>
      <c r="AT141" s="110"/>
      <c r="AU141" s="111"/>
      <c r="AV141" s="92"/>
      <c r="AW141" s="93"/>
      <c r="AX141" s="92"/>
      <c r="AY141" s="93"/>
      <c r="AZ141" s="92"/>
      <c r="BA141" s="93"/>
      <c r="BB141" s="92"/>
      <c r="BC141" s="93"/>
      <c r="BD141" s="92"/>
      <c r="BE141" s="93"/>
      <c r="BF141" s="92"/>
      <c r="BG141" s="93"/>
      <c r="BH141" s="98"/>
      <c r="BI141" s="99"/>
      <c r="BJ141" s="102"/>
      <c r="BK141" s="103"/>
      <c r="BL141" s="104"/>
      <c r="BM141" s="86"/>
    </row>
    <row r="142" spans="1:65" s="23" customFormat="1" ht="10.5" customHeight="1">
      <c r="A142" s="114"/>
      <c r="B142" s="115"/>
      <c r="C142" s="119"/>
      <c r="D142" s="120"/>
      <c r="E142" s="120"/>
      <c r="F142" s="120"/>
      <c r="G142" s="120"/>
      <c r="H142" s="120"/>
      <c r="I142" s="121"/>
      <c r="J142" s="82">
        <f>IF(ISBLANK(J140),"",AR122)</f>
      </c>
      <c r="K142" s="83"/>
      <c r="L142" s="7"/>
      <c r="M142" s="7" t="s">
        <v>19</v>
      </c>
      <c r="N142" s="83">
        <f>IF(ISBLANK(J140),"",AN122)</f>
      </c>
      <c r="O142" s="84"/>
      <c r="P142" s="82">
        <f>IF(ISBLANK(P140),"",AR126)</f>
        <v>0</v>
      </c>
      <c r="Q142" s="83"/>
      <c r="R142" s="85" t="s">
        <v>19</v>
      </c>
      <c r="S142" s="85"/>
      <c r="T142" s="83">
        <f>IF(ISBLANK(P140),"",AN126)</f>
        <v>4</v>
      </c>
      <c r="U142" s="84"/>
      <c r="V142" s="82">
        <f>IF(ISBLANK(V140),"",AR130)</f>
      </c>
      <c r="W142" s="83"/>
      <c r="X142" s="85" t="s">
        <v>19</v>
      </c>
      <c r="Y142" s="85"/>
      <c r="Z142" s="83">
        <f>IF(ISBLANK(V140),"",AN130)</f>
      </c>
      <c r="AA142" s="84"/>
      <c r="AB142" s="82">
        <f>IF(ISBLANK(AB140),"",AR134)</f>
      </c>
      <c r="AC142" s="83"/>
      <c r="AD142" s="85" t="s">
        <v>19</v>
      </c>
      <c r="AE142" s="85"/>
      <c r="AF142" s="83">
        <f>IF(ISBLANK(AB140),"",AN134)</f>
      </c>
      <c r="AG142" s="84"/>
      <c r="AH142" s="82">
        <f>IF(ISBLANK(AH140),"",AR138)</f>
      </c>
      <c r="AI142" s="83"/>
      <c r="AJ142" s="85" t="s">
        <v>19</v>
      </c>
      <c r="AK142" s="85"/>
      <c r="AL142" s="83">
        <f>IF(ISBLANK(AH140),"",AN138)</f>
      </c>
      <c r="AM142" s="84"/>
      <c r="AN142" s="79"/>
      <c r="AO142" s="80"/>
      <c r="AP142" s="80"/>
      <c r="AQ142" s="80"/>
      <c r="AR142" s="80"/>
      <c r="AS142" s="81"/>
      <c r="AT142" s="110"/>
      <c r="AU142" s="111"/>
      <c r="AV142" s="92"/>
      <c r="AW142" s="93"/>
      <c r="AX142" s="92"/>
      <c r="AY142" s="93"/>
      <c r="AZ142" s="92"/>
      <c r="BA142" s="93"/>
      <c r="BB142" s="92"/>
      <c r="BC142" s="93"/>
      <c r="BD142" s="92"/>
      <c r="BE142" s="93"/>
      <c r="BF142" s="92"/>
      <c r="BG142" s="93"/>
      <c r="BH142" s="98"/>
      <c r="BI142" s="99"/>
      <c r="BJ142" s="102"/>
      <c r="BK142" s="103"/>
      <c r="BL142" s="104"/>
      <c r="BM142" s="86"/>
    </row>
    <row r="143" spans="1:65" s="23" customFormat="1" ht="10.5" customHeight="1">
      <c r="A143" s="114"/>
      <c r="B143" s="115"/>
      <c r="C143" s="122"/>
      <c r="D143" s="123"/>
      <c r="E143" s="123"/>
      <c r="F143" s="123"/>
      <c r="G143" s="123"/>
      <c r="H143" s="123"/>
      <c r="I143" s="124"/>
      <c r="J143" s="75">
        <f>IF(ISBLANK(J140),"",SUM(J141:J142))</f>
      </c>
      <c r="K143" s="76"/>
      <c r="L143" s="22"/>
      <c r="M143" s="8" t="s">
        <v>20</v>
      </c>
      <c r="N143" s="76">
        <f>IF(ISBLANK(J140),"",SUM(N141:O142))</f>
      </c>
      <c r="O143" s="78"/>
      <c r="P143" s="75">
        <f>IF(ISBLANK(P140),"",SUM(P141:P142))</f>
        <v>0</v>
      </c>
      <c r="Q143" s="76"/>
      <c r="R143" s="77" t="s">
        <v>20</v>
      </c>
      <c r="S143" s="77"/>
      <c r="T143" s="76">
        <f>IF(ISBLANK(P140),"",SUM(T141:T142))</f>
        <v>5</v>
      </c>
      <c r="U143" s="78"/>
      <c r="V143" s="75">
        <f>IF(ISBLANK(V140),"",SUM(V141:V142))</f>
      </c>
      <c r="W143" s="76"/>
      <c r="X143" s="77" t="s">
        <v>20</v>
      </c>
      <c r="Y143" s="77"/>
      <c r="Z143" s="76">
        <f>IF(ISBLANK(V140),"",SUM(Z141:Z142))</f>
      </c>
      <c r="AA143" s="78"/>
      <c r="AB143" s="75">
        <f>IF(ISBLANK(AB140),"",SUM(AB141:AB142))</f>
      </c>
      <c r="AC143" s="76"/>
      <c r="AD143" s="77" t="s">
        <v>20</v>
      </c>
      <c r="AE143" s="77"/>
      <c r="AF143" s="76">
        <f>IF(ISBLANK(AB140),"",SUM(AF141:AF142))</f>
      </c>
      <c r="AG143" s="78"/>
      <c r="AH143" s="75">
        <f>IF(ISBLANK(AH140),"",SUM(AH141:AH142))</f>
      </c>
      <c r="AI143" s="76"/>
      <c r="AJ143" s="77" t="s">
        <v>20</v>
      </c>
      <c r="AK143" s="77"/>
      <c r="AL143" s="76">
        <f>IF(ISBLANK(AH140),"",SUM(AL141:AL142))</f>
      </c>
      <c r="AM143" s="78"/>
      <c r="AN143" s="72"/>
      <c r="AO143" s="73"/>
      <c r="AP143" s="73"/>
      <c r="AQ143" s="73"/>
      <c r="AR143" s="73"/>
      <c r="AS143" s="74"/>
      <c r="AT143" s="112"/>
      <c r="AU143" s="113"/>
      <c r="AV143" s="94"/>
      <c r="AW143" s="95"/>
      <c r="AX143" s="94"/>
      <c r="AY143" s="95"/>
      <c r="AZ143" s="94"/>
      <c r="BA143" s="95"/>
      <c r="BB143" s="94"/>
      <c r="BC143" s="95"/>
      <c r="BD143" s="94"/>
      <c r="BE143" s="95"/>
      <c r="BF143" s="94"/>
      <c r="BG143" s="95"/>
      <c r="BH143" s="100"/>
      <c r="BI143" s="101"/>
      <c r="BJ143" s="102"/>
      <c r="BK143" s="103"/>
      <c r="BL143" s="104"/>
      <c r="BM143" s="86"/>
    </row>
    <row r="144" ht="31.5" customHeight="1"/>
    <row r="145" spans="1:78" ht="15" customHeight="1">
      <c r="A145" s="20"/>
      <c r="BZ145" s="20"/>
    </row>
    <row r="146" spans="1:78" ht="10.5" customHeight="1">
      <c r="A146" s="20"/>
      <c r="BZ146" s="20"/>
    </row>
    <row r="147" spans="1:78" ht="10.5" customHeight="1">
      <c r="A147" s="20"/>
      <c r="BZ147" s="20"/>
    </row>
    <row r="148" spans="1:78" ht="10.5" customHeight="1">
      <c r="A148" s="20"/>
      <c r="BZ148" s="20"/>
    </row>
    <row r="149" spans="1:78" ht="15" customHeight="1">
      <c r="A149" s="20"/>
      <c r="BZ149" s="20"/>
    </row>
    <row r="150" spans="1:78" ht="10.5" customHeight="1">
      <c r="A150" s="20"/>
      <c r="BZ150" s="20"/>
    </row>
    <row r="151" spans="1:78" ht="10.5" customHeight="1">
      <c r="A151" s="20"/>
      <c r="BZ151" s="20"/>
    </row>
    <row r="152" spans="1:78" ht="10.5" customHeight="1">
      <c r="A152" s="20"/>
      <c r="BZ152" s="20"/>
    </row>
    <row r="153" spans="1:78" ht="15" customHeight="1">
      <c r="A153" s="20"/>
      <c r="BZ153" s="20"/>
    </row>
    <row r="154" spans="1:78" ht="10.5" customHeight="1">
      <c r="A154" s="20"/>
      <c r="BZ154" s="20"/>
    </row>
    <row r="155" spans="1:78" ht="10.5" customHeight="1">
      <c r="A155" s="20"/>
      <c r="BZ155" s="20"/>
    </row>
    <row r="156" spans="1:78" ht="10.5" customHeight="1">
      <c r="A156" s="20"/>
      <c r="BZ156" s="20"/>
    </row>
    <row r="157" spans="1:78" ht="15" customHeight="1">
      <c r="A157" s="20"/>
      <c r="BZ157" s="20"/>
    </row>
    <row r="158" spans="1:78" ht="10.5" customHeight="1">
      <c r="A158" s="20"/>
      <c r="BZ158" s="20"/>
    </row>
    <row r="159" spans="1:78" ht="10.5" customHeight="1">
      <c r="A159" s="20"/>
      <c r="BZ159" s="20"/>
    </row>
    <row r="160" spans="1:78" ht="10.5" customHeight="1">
      <c r="A160" s="20"/>
      <c r="BZ160" s="20"/>
    </row>
    <row r="161" spans="1:78" ht="15" customHeight="1">
      <c r="A161" s="20"/>
      <c r="BZ161" s="20"/>
    </row>
    <row r="162" spans="1:78" ht="10.5" customHeight="1">
      <c r="A162" s="20"/>
      <c r="BZ162" s="20"/>
    </row>
    <row r="163" spans="1:78" ht="10.5" customHeight="1">
      <c r="A163" s="20"/>
      <c r="BZ163" s="20"/>
    </row>
    <row r="164" spans="1:78" ht="10.5" customHeight="1">
      <c r="A164" s="20"/>
      <c r="BZ164" s="20"/>
    </row>
    <row r="165" spans="1:78" ht="15" customHeight="1">
      <c r="A165" s="20"/>
      <c r="BZ165" s="20"/>
    </row>
    <row r="166" spans="1:78" ht="10.5" customHeight="1">
      <c r="A166" s="20"/>
      <c r="BZ166" s="20"/>
    </row>
    <row r="167" spans="1:78" ht="10.5" customHeight="1">
      <c r="A167" s="20"/>
      <c r="BZ167" s="20"/>
    </row>
    <row r="168" spans="1:78" ht="10.5" customHeight="1">
      <c r="A168" s="20"/>
      <c r="BZ168" s="20"/>
    </row>
    <row r="169" spans="1:78" ht="15" customHeight="1">
      <c r="A169" s="20"/>
      <c r="BZ169" s="20"/>
    </row>
    <row r="170" spans="1:78" ht="10.5" customHeight="1">
      <c r="A170" s="20"/>
      <c r="BZ170" s="20"/>
    </row>
    <row r="171" spans="1:78" ht="10.5" customHeight="1">
      <c r="A171" s="20"/>
      <c r="BZ171" s="20"/>
    </row>
    <row r="172" spans="1:78" ht="10.5" customHeight="1">
      <c r="A172" s="20"/>
      <c r="BZ172" s="20"/>
    </row>
    <row r="173" spans="1:78" ht="15" customHeight="1">
      <c r="A173" s="20"/>
      <c r="BZ173" s="20"/>
    </row>
    <row r="174" spans="1:78" ht="10.5" customHeight="1">
      <c r="A174" s="20"/>
      <c r="BZ174" s="20"/>
    </row>
    <row r="175" spans="1:78" ht="10.5" customHeight="1">
      <c r="A175" s="20"/>
      <c r="BZ175" s="20"/>
    </row>
    <row r="176" spans="1:78" ht="10.5" customHeight="1">
      <c r="A176" s="20"/>
      <c r="BZ176" s="20"/>
    </row>
  </sheetData>
  <sheetProtection/>
  <mergeCells count="2509">
    <mergeCell ref="C1:AY1"/>
    <mergeCell ref="AZ1:BR1"/>
    <mergeCell ref="AZ2:BC2"/>
    <mergeCell ref="BD2:BI2"/>
    <mergeCell ref="BJ2:BR2"/>
    <mergeCell ref="BH3:BI3"/>
    <mergeCell ref="AN3:AS3"/>
    <mergeCell ref="AZ3:BA3"/>
    <mergeCell ref="BL3:BM3"/>
    <mergeCell ref="V3:AA3"/>
    <mergeCell ref="A4:A7"/>
    <mergeCell ref="B4:B7"/>
    <mergeCell ref="C4:I7"/>
    <mergeCell ref="BH8:BI11"/>
    <mergeCell ref="A8:A11"/>
    <mergeCell ref="B8:B11"/>
    <mergeCell ref="C8:I11"/>
    <mergeCell ref="AZ4:BA7"/>
    <mergeCell ref="BB4:BC7"/>
    <mergeCell ref="BD4:BE7"/>
    <mergeCell ref="A12:A15"/>
    <mergeCell ref="B12:B15"/>
    <mergeCell ref="C12:I15"/>
    <mergeCell ref="BF8:BG11"/>
    <mergeCell ref="AZ8:BA11"/>
    <mergeCell ref="BB8:BC11"/>
    <mergeCell ref="BD8:BE11"/>
    <mergeCell ref="AT8:AY8"/>
    <mergeCell ref="T9:U9"/>
    <mergeCell ref="V9:W9"/>
    <mergeCell ref="BF4:BG7"/>
    <mergeCell ref="BH4:BI7"/>
    <mergeCell ref="X5:Y5"/>
    <mergeCell ref="Z5:AA5"/>
    <mergeCell ref="BF12:BG15"/>
    <mergeCell ref="BH12:BI15"/>
    <mergeCell ref="AB5:AC5"/>
    <mergeCell ref="AD5:AE5"/>
    <mergeCell ref="AF5:AG5"/>
    <mergeCell ref="AH5:AI5"/>
    <mergeCell ref="BJ12:BK15"/>
    <mergeCell ref="BL12:BM15"/>
    <mergeCell ref="BN12:BO15"/>
    <mergeCell ref="AZ12:BA15"/>
    <mergeCell ref="AF9:AG9"/>
    <mergeCell ref="AH9:AI9"/>
    <mergeCell ref="AJ9:AK9"/>
    <mergeCell ref="AL9:AM9"/>
    <mergeCell ref="BB12:BC15"/>
    <mergeCell ref="BD12:BE15"/>
    <mergeCell ref="BH16:BI19"/>
    <mergeCell ref="BJ16:BK19"/>
    <mergeCell ref="BL16:BM19"/>
    <mergeCell ref="A16:A19"/>
    <mergeCell ref="B16:B19"/>
    <mergeCell ref="C16:I19"/>
    <mergeCell ref="AF17:AG17"/>
    <mergeCell ref="AH17:AI17"/>
    <mergeCell ref="AJ17:AK17"/>
    <mergeCell ref="BD16:BE19"/>
    <mergeCell ref="X17:Y17"/>
    <mergeCell ref="Z17:AA17"/>
    <mergeCell ref="AB17:AC17"/>
    <mergeCell ref="AD17:AE17"/>
    <mergeCell ref="BF16:BG19"/>
    <mergeCell ref="AX22:AY22"/>
    <mergeCell ref="BD20:BE23"/>
    <mergeCell ref="BF20:BG23"/>
    <mergeCell ref="AL17:AM17"/>
    <mergeCell ref="AN17:AO17"/>
    <mergeCell ref="A20:A23"/>
    <mergeCell ref="B20:B23"/>
    <mergeCell ref="C20:I23"/>
    <mergeCell ref="AZ16:BA19"/>
    <mergeCell ref="BB16:BC19"/>
    <mergeCell ref="P27:Q27"/>
    <mergeCell ref="R27:S27"/>
    <mergeCell ref="BB20:BC23"/>
    <mergeCell ref="A24:A27"/>
    <mergeCell ref="B24:B27"/>
    <mergeCell ref="BH20:BI23"/>
    <mergeCell ref="AZ20:BA23"/>
    <mergeCell ref="AX21:AY21"/>
    <mergeCell ref="AT22:AU22"/>
    <mergeCell ref="AV22:AW22"/>
    <mergeCell ref="AH34:AM34"/>
    <mergeCell ref="AN34:AS34"/>
    <mergeCell ref="AT34:AY34"/>
    <mergeCell ref="AZ34:BA34"/>
    <mergeCell ref="BB34:BC34"/>
    <mergeCell ref="C24:I27"/>
    <mergeCell ref="J27:K27"/>
    <mergeCell ref="N27:O27"/>
    <mergeCell ref="BL24:BM27"/>
    <mergeCell ref="BN24:BO27"/>
    <mergeCell ref="AB25:AC25"/>
    <mergeCell ref="AD25:AE25"/>
    <mergeCell ref="AF25:AG25"/>
    <mergeCell ref="AH25:AI25"/>
    <mergeCell ref="AJ25:AK25"/>
    <mergeCell ref="AL25:AM25"/>
    <mergeCell ref="AN25:AO25"/>
    <mergeCell ref="AZ24:BA27"/>
    <mergeCell ref="BB24:BC27"/>
    <mergeCell ref="BD24:BE27"/>
    <mergeCell ref="BF24:BG27"/>
    <mergeCell ref="AP25:AQ25"/>
    <mergeCell ref="AR25:AS25"/>
    <mergeCell ref="AT25:AU25"/>
    <mergeCell ref="AV25:AW25"/>
    <mergeCell ref="BH24:BI27"/>
    <mergeCell ref="BJ24:BK27"/>
    <mergeCell ref="J67:K67"/>
    <mergeCell ref="AZ33:BC33"/>
    <mergeCell ref="BD33:BI33"/>
    <mergeCell ref="BP34:BR34"/>
    <mergeCell ref="BD34:BE34"/>
    <mergeCell ref="BF34:BG34"/>
    <mergeCell ref="BH34:BI34"/>
    <mergeCell ref="BJ34:BK34"/>
    <mergeCell ref="BL34:BM34"/>
    <mergeCell ref="BN34:BO34"/>
    <mergeCell ref="J68:K68"/>
    <mergeCell ref="N68:O68"/>
    <mergeCell ref="P68:Q68"/>
    <mergeCell ref="R68:S68"/>
    <mergeCell ref="T68:U68"/>
    <mergeCell ref="V68:W68"/>
    <mergeCell ref="AH65:AM65"/>
    <mergeCell ref="AZ65:BA65"/>
    <mergeCell ref="C65:I65"/>
    <mergeCell ref="J65:O65"/>
    <mergeCell ref="P65:U65"/>
    <mergeCell ref="V65:AA65"/>
    <mergeCell ref="AB65:AG65"/>
    <mergeCell ref="V66:AA66"/>
    <mergeCell ref="AB66:AG66"/>
    <mergeCell ref="BF65:BG65"/>
    <mergeCell ref="AV66:AW69"/>
    <mergeCell ref="AX66:AY69"/>
    <mergeCell ref="AB67:AC67"/>
    <mergeCell ref="AN65:AS65"/>
    <mergeCell ref="AN68:AO68"/>
    <mergeCell ref="AP68:AQ68"/>
    <mergeCell ref="AR68:AS68"/>
    <mergeCell ref="AZ66:BA69"/>
    <mergeCell ref="BB66:BC69"/>
    <mergeCell ref="AH67:AI67"/>
    <mergeCell ref="AJ67:AK67"/>
    <mergeCell ref="A70:A73"/>
    <mergeCell ref="B70:B73"/>
    <mergeCell ref="C66:I69"/>
    <mergeCell ref="J66:O66"/>
    <mergeCell ref="P66:U66"/>
    <mergeCell ref="A66:A69"/>
    <mergeCell ref="B66:B69"/>
    <mergeCell ref="BD66:BE69"/>
    <mergeCell ref="BF66:BG69"/>
    <mergeCell ref="BH66:BI69"/>
    <mergeCell ref="AP67:AQ67"/>
    <mergeCell ref="AR67:AS67"/>
    <mergeCell ref="AT66:AU69"/>
    <mergeCell ref="AL68:AM68"/>
    <mergeCell ref="N67:O67"/>
    <mergeCell ref="AN66:AS66"/>
    <mergeCell ref="AL67:AM67"/>
    <mergeCell ref="AN67:AO67"/>
    <mergeCell ref="AH68:AI68"/>
    <mergeCell ref="P67:Q67"/>
    <mergeCell ref="R67:S67"/>
    <mergeCell ref="T67:U67"/>
    <mergeCell ref="X68:Y68"/>
    <mergeCell ref="AJ68:AK68"/>
    <mergeCell ref="J69:K69"/>
    <mergeCell ref="N69:O69"/>
    <mergeCell ref="P69:Q69"/>
    <mergeCell ref="R69:S69"/>
    <mergeCell ref="T69:U69"/>
    <mergeCell ref="AH66:AM66"/>
    <mergeCell ref="V69:W69"/>
    <mergeCell ref="V67:W67"/>
    <mergeCell ref="X69:Y69"/>
    <mergeCell ref="Z69:AA69"/>
    <mergeCell ref="AB69:AC69"/>
    <mergeCell ref="AD69:AE69"/>
    <mergeCell ref="AB68:AC68"/>
    <mergeCell ref="AD68:AE68"/>
    <mergeCell ref="Z68:AA68"/>
    <mergeCell ref="X67:Y67"/>
    <mergeCell ref="AF69:AG69"/>
    <mergeCell ref="AD67:AE67"/>
    <mergeCell ref="Z67:AA67"/>
    <mergeCell ref="AF68:AG68"/>
    <mergeCell ref="AJ69:AK69"/>
    <mergeCell ref="AL69:AM69"/>
    <mergeCell ref="AF67:AG67"/>
    <mergeCell ref="AN69:AO69"/>
    <mergeCell ref="AP69:AQ69"/>
    <mergeCell ref="AH70:AM70"/>
    <mergeCell ref="AN70:AS70"/>
    <mergeCell ref="AR69:AS69"/>
    <mergeCell ref="Z72:AA72"/>
    <mergeCell ref="AB72:AC72"/>
    <mergeCell ref="AD72:AE72"/>
    <mergeCell ref="AF72:AG72"/>
    <mergeCell ref="AR72:AS72"/>
    <mergeCell ref="X72:Y72"/>
    <mergeCell ref="AH69:AI69"/>
    <mergeCell ref="AH73:AI73"/>
    <mergeCell ref="AJ73:AK73"/>
    <mergeCell ref="AZ70:BA73"/>
    <mergeCell ref="BB70:BC73"/>
    <mergeCell ref="AR71:AS71"/>
    <mergeCell ref="AF71:AG71"/>
    <mergeCell ref="AN72:AO72"/>
    <mergeCell ref="AP72:AQ72"/>
    <mergeCell ref="T71:U71"/>
    <mergeCell ref="V71:W71"/>
    <mergeCell ref="X71:Y71"/>
    <mergeCell ref="Z71:AA71"/>
    <mergeCell ref="AB71:AC71"/>
    <mergeCell ref="AD71:AE71"/>
    <mergeCell ref="AH71:AI71"/>
    <mergeCell ref="AJ71:AK71"/>
    <mergeCell ref="AL71:AM71"/>
    <mergeCell ref="AN71:AO71"/>
    <mergeCell ref="AP71:AQ71"/>
    <mergeCell ref="T72:U72"/>
    <mergeCell ref="AH72:AI72"/>
    <mergeCell ref="AJ72:AK72"/>
    <mergeCell ref="AL72:AM72"/>
    <mergeCell ref="V72:W72"/>
    <mergeCell ref="A74:A77"/>
    <mergeCell ref="J71:K71"/>
    <mergeCell ref="L71:M71"/>
    <mergeCell ref="N71:O71"/>
    <mergeCell ref="P71:Q71"/>
    <mergeCell ref="R71:S71"/>
    <mergeCell ref="J73:K73"/>
    <mergeCell ref="L73:M73"/>
    <mergeCell ref="N73:O73"/>
    <mergeCell ref="P73:Q73"/>
    <mergeCell ref="R73:S73"/>
    <mergeCell ref="T73:U73"/>
    <mergeCell ref="L72:M72"/>
    <mergeCell ref="N72:O72"/>
    <mergeCell ref="Z73:AA73"/>
    <mergeCell ref="AB73:AC73"/>
    <mergeCell ref="V73:W73"/>
    <mergeCell ref="X73:Y73"/>
    <mergeCell ref="P72:Q72"/>
    <mergeCell ref="R72:S72"/>
    <mergeCell ref="AD73:AE73"/>
    <mergeCell ref="B74:B77"/>
    <mergeCell ref="C70:I73"/>
    <mergeCell ref="J70:O70"/>
    <mergeCell ref="P70:U70"/>
    <mergeCell ref="V70:AA70"/>
    <mergeCell ref="AB70:AG70"/>
    <mergeCell ref="J72:K72"/>
    <mergeCell ref="AF73:AG73"/>
    <mergeCell ref="L75:M75"/>
    <mergeCell ref="AR73:AS73"/>
    <mergeCell ref="AP76:AQ76"/>
    <mergeCell ref="AR76:AS76"/>
    <mergeCell ref="AB74:AG74"/>
    <mergeCell ref="AH74:AM74"/>
    <mergeCell ref="AN74:AS74"/>
    <mergeCell ref="AL73:AM73"/>
    <mergeCell ref="AN73:AO73"/>
    <mergeCell ref="AP73:AQ73"/>
    <mergeCell ref="AN75:AO75"/>
    <mergeCell ref="A78:A81"/>
    <mergeCell ref="B78:B81"/>
    <mergeCell ref="C74:I77"/>
    <mergeCell ref="J74:O74"/>
    <mergeCell ref="P74:U74"/>
    <mergeCell ref="V74:AA74"/>
    <mergeCell ref="R76:S76"/>
    <mergeCell ref="J77:K77"/>
    <mergeCell ref="L77:M77"/>
    <mergeCell ref="J75:K75"/>
    <mergeCell ref="N75:O75"/>
    <mergeCell ref="P75:Q75"/>
    <mergeCell ref="R75:S75"/>
    <mergeCell ref="AH75:AI75"/>
    <mergeCell ref="AP75:AQ75"/>
    <mergeCell ref="T75:U75"/>
    <mergeCell ref="V75:W75"/>
    <mergeCell ref="X75:Y75"/>
    <mergeCell ref="Z75:AA75"/>
    <mergeCell ref="AB75:AC75"/>
    <mergeCell ref="AL75:AM75"/>
    <mergeCell ref="BD74:BE77"/>
    <mergeCell ref="BF74:BG77"/>
    <mergeCell ref="AN76:AO76"/>
    <mergeCell ref="AF77:AG77"/>
    <mergeCell ref="AH77:AI77"/>
    <mergeCell ref="AJ77:AK77"/>
    <mergeCell ref="AR75:AS75"/>
    <mergeCell ref="AL77:AM77"/>
    <mergeCell ref="P77:Q77"/>
    <mergeCell ref="AP77:AQ77"/>
    <mergeCell ref="AR77:AS77"/>
    <mergeCell ref="AJ76:AK76"/>
    <mergeCell ref="AL76:AM76"/>
    <mergeCell ref="AD75:AE75"/>
    <mergeCell ref="AF75:AG75"/>
    <mergeCell ref="AJ75:AK75"/>
    <mergeCell ref="J76:K76"/>
    <mergeCell ref="L76:M76"/>
    <mergeCell ref="N76:O76"/>
    <mergeCell ref="P76:Q76"/>
    <mergeCell ref="Z77:AA77"/>
    <mergeCell ref="AH76:AI76"/>
    <mergeCell ref="T76:U76"/>
    <mergeCell ref="N77:O77"/>
    <mergeCell ref="AB77:AC77"/>
    <mergeCell ref="AD77:AE77"/>
    <mergeCell ref="B82:B85"/>
    <mergeCell ref="C78:I81"/>
    <mergeCell ref="J78:O78"/>
    <mergeCell ref="P78:U78"/>
    <mergeCell ref="V78:AA78"/>
    <mergeCell ref="AB78:AG78"/>
    <mergeCell ref="J79:K79"/>
    <mergeCell ref="L79:M79"/>
    <mergeCell ref="N79:O79"/>
    <mergeCell ref="P79:Q79"/>
    <mergeCell ref="V76:W76"/>
    <mergeCell ref="X76:Y76"/>
    <mergeCell ref="Z76:AA76"/>
    <mergeCell ref="AB76:AC76"/>
    <mergeCell ref="AD76:AE76"/>
    <mergeCell ref="AF76:AG76"/>
    <mergeCell ref="R77:S77"/>
    <mergeCell ref="T77:U77"/>
    <mergeCell ref="V77:W77"/>
    <mergeCell ref="X77:Y77"/>
    <mergeCell ref="AH78:AM78"/>
    <mergeCell ref="AR80:AS80"/>
    <mergeCell ref="V80:W80"/>
    <mergeCell ref="X80:Y80"/>
    <mergeCell ref="Z80:AA80"/>
    <mergeCell ref="AN77:AO77"/>
    <mergeCell ref="R79:S79"/>
    <mergeCell ref="AH80:AI80"/>
    <mergeCell ref="AJ80:AK80"/>
    <mergeCell ref="AL80:AM80"/>
    <mergeCell ref="T79:U79"/>
    <mergeCell ref="V79:W79"/>
    <mergeCell ref="X79:Y79"/>
    <mergeCell ref="Z79:AA79"/>
    <mergeCell ref="AB79:AC79"/>
    <mergeCell ref="AD79:AE79"/>
    <mergeCell ref="BF78:BG81"/>
    <mergeCell ref="BH78:BI81"/>
    <mergeCell ref="AN80:AO80"/>
    <mergeCell ref="AN81:AO81"/>
    <mergeCell ref="AP81:AQ81"/>
    <mergeCell ref="AR81:AS81"/>
    <mergeCell ref="AZ78:BA81"/>
    <mergeCell ref="BB78:BC81"/>
    <mergeCell ref="AR79:AS79"/>
    <mergeCell ref="AN78:AS78"/>
    <mergeCell ref="BD78:BE81"/>
    <mergeCell ref="AF79:AG79"/>
    <mergeCell ref="AH79:AI79"/>
    <mergeCell ref="AJ79:AK79"/>
    <mergeCell ref="AL79:AM79"/>
    <mergeCell ref="AN79:AO79"/>
    <mergeCell ref="AP79:AQ79"/>
    <mergeCell ref="AP80:AQ80"/>
    <mergeCell ref="AT78:AU81"/>
    <mergeCell ref="AV78:AW81"/>
    <mergeCell ref="R81:S81"/>
    <mergeCell ref="T81:U81"/>
    <mergeCell ref="AJ81:AK81"/>
    <mergeCell ref="AL81:AM81"/>
    <mergeCell ref="AH81:AI81"/>
    <mergeCell ref="V81:W81"/>
    <mergeCell ref="X81:Y81"/>
    <mergeCell ref="J80:K80"/>
    <mergeCell ref="L80:M80"/>
    <mergeCell ref="N80:O80"/>
    <mergeCell ref="P80:Q80"/>
    <mergeCell ref="R80:S80"/>
    <mergeCell ref="T80:U80"/>
    <mergeCell ref="A86:A89"/>
    <mergeCell ref="B86:B89"/>
    <mergeCell ref="C82:I85"/>
    <mergeCell ref="J82:O82"/>
    <mergeCell ref="P82:U82"/>
    <mergeCell ref="J81:K81"/>
    <mergeCell ref="L81:M81"/>
    <mergeCell ref="N81:O81"/>
    <mergeCell ref="P81:Q81"/>
    <mergeCell ref="A82:A85"/>
    <mergeCell ref="AB80:AC80"/>
    <mergeCell ref="AD80:AE80"/>
    <mergeCell ref="AF80:AG80"/>
    <mergeCell ref="AB82:AG82"/>
    <mergeCell ref="Z81:AA81"/>
    <mergeCell ref="AB81:AC81"/>
    <mergeCell ref="AD81:AE81"/>
    <mergeCell ref="AF81:AG81"/>
    <mergeCell ref="J84:K84"/>
    <mergeCell ref="L84:M84"/>
    <mergeCell ref="N84:O84"/>
    <mergeCell ref="P84:Q84"/>
    <mergeCell ref="R84:S84"/>
    <mergeCell ref="T84:U84"/>
    <mergeCell ref="V83:W83"/>
    <mergeCell ref="AH82:AM82"/>
    <mergeCell ref="AN82:AS82"/>
    <mergeCell ref="AR83:AS83"/>
    <mergeCell ref="AL83:AM83"/>
    <mergeCell ref="AN83:AO83"/>
    <mergeCell ref="AD83:AE83"/>
    <mergeCell ref="V82:AA82"/>
    <mergeCell ref="AF83:AG83"/>
    <mergeCell ref="BH82:BI85"/>
    <mergeCell ref="J83:K83"/>
    <mergeCell ref="L83:M83"/>
    <mergeCell ref="N83:O83"/>
    <mergeCell ref="P83:Q83"/>
    <mergeCell ref="R83:S83"/>
    <mergeCell ref="AZ82:BA85"/>
    <mergeCell ref="BB82:BC85"/>
    <mergeCell ref="AP83:AQ83"/>
    <mergeCell ref="T83:U83"/>
    <mergeCell ref="X83:Y83"/>
    <mergeCell ref="Z83:AA83"/>
    <mergeCell ref="AB83:AC83"/>
    <mergeCell ref="AH84:AI84"/>
    <mergeCell ref="AJ84:AK84"/>
    <mergeCell ref="AF84:AG84"/>
    <mergeCell ref="AH83:AI83"/>
    <mergeCell ref="AJ83:AK83"/>
    <mergeCell ref="AD84:AE84"/>
    <mergeCell ref="AB84:AC84"/>
    <mergeCell ref="J88:K88"/>
    <mergeCell ref="N88:O88"/>
    <mergeCell ref="P88:Q88"/>
    <mergeCell ref="T85:U85"/>
    <mergeCell ref="V86:AA86"/>
    <mergeCell ref="V84:W84"/>
    <mergeCell ref="X84:Y84"/>
    <mergeCell ref="Z84:AA84"/>
    <mergeCell ref="V87:W87"/>
    <mergeCell ref="X87:Y87"/>
    <mergeCell ref="J85:K85"/>
    <mergeCell ref="L85:M85"/>
    <mergeCell ref="N85:O85"/>
    <mergeCell ref="P85:Q85"/>
    <mergeCell ref="R85:S85"/>
    <mergeCell ref="V85:W85"/>
    <mergeCell ref="Z85:AA85"/>
    <mergeCell ref="AB85:AC85"/>
    <mergeCell ref="X85:Y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2:AU85"/>
    <mergeCell ref="AH88:AI88"/>
    <mergeCell ref="AJ88:AK88"/>
    <mergeCell ref="AL88:AM88"/>
    <mergeCell ref="AV82:AW85"/>
    <mergeCell ref="AP84:AQ84"/>
    <mergeCell ref="AR84:AS84"/>
    <mergeCell ref="AL84:AM84"/>
    <mergeCell ref="AN84:AO84"/>
    <mergeCell ref="AN88:AO88"/>
    <mergeCell ref="AP88:AQ88"/>
    <mergeCell ref="AH87:AI87"/>
    <mergeCell ref="AJ87:AK87"/>
    <mergeCell ref="AL87:AM87"/>
    <mergeCell ref="AN87:AO87"/>
    <mergeCell ref="AR87:AS87"/>
    <mergeCell ref="AP87:AQ87"/>
    <mergeCell ref="BH93:BI96"/>
    <mergeCell ref="BJ93:BL96"/>
    <mergeCell ref="AJ89:AK89"/>
    <mergeCell ref="AL89:AM89"/>
    <mergeCell ref="AN89:AO89"/>
    <mergeCell ref="AP89:AQ89"/>
    <mergeCell ref="AV92:AW92"/>
    <mergeCell ref="AX92:AY92"/>
    <mergeCell ref="AR89:AS89"/>
    <mergeCell ref="AP94:AQ94"/>
    <mergeCell ref="AB87:AC87"/>
    <mergeCell ref="AD87:AE87"/>
    <mergeCell ref="AF87:AG87"/>
    <mergeCell ref="AD88:AE88"/>
    <mergeCell ref="AF88:AG88"/>
    <mergeCell ref="BH86:BI89"/>
    <mergeCell ref="AR88:AS88"/>
    <mergeCell ref="AH86:AM86"/>
    <mergeCell ref="AN86:AS86"/>
    <mergeCell ref="AB86:AG86"/>
    <mergeCell ref="P87:Q87"/>
    <mergeCell ref="X88:Y88"/>
    <mergeCell ref="Z88:AA88"/>
    <mergeCell ref="AB88:AC88"/>
    <mergeCell ref="R87:S87"/>
    <mergeCell ref="R88:S88"/>
    <mergeCell ref="T87:U87"/>
    <mergeCell ref="T88:U88"/>
    <mergeCell ref="V88:W88"/>
    <mergeCell ref="Z87:AA87"/>
    <mergeCell ref="C86:I89"/>
    <mergeCell ref="J86:O86"/>
    <mergeCell ref="P86:U86"/>
    <mergeCell ref="J89:K89"/>
    <mergeCell ref="N89:O89"/>
    <mergeCell ref="P89:Q89"/>
    <mergeCell ref="R89:S89"/>
    <mergeCell ref="T89:U89"/>
    <mergeCell ref="J87:K87"/>
    <mergeCell ref="N87:O87"/>
    <mergeCell ref="V89:W89"/>
    <mergeCell ref="X89:Y89"/>
    <mergeCell ref="Z89:AA89"/>
    <mergeCell ref="AB89:AC89"/>
    <mergeCell ref="AD89:AE89"/>
    <mergeCell ref="AF89:AG89"/>
    <mergeCell ref="AH89:AI89"/>
    <mergeCell ref="X96:Y96"/>
    <mergeCell ref="Z96:AA96"/>
    <mergeCell ref="AB93:AG93"/>
    <mergeCell ref="AB96:AC96"/>
    <mergeCell ref="AD96:AE96"/>
    <mergeCell ref="AH95:AI95"/>
    <mergeCell ref="J96:K96"/>
    <mergeCell ref="X95:Y95"/>
    <mergeCell ref="Z95:AA95"/>
    <mergeCell ref="AB95:AC95"/>
    <mergeCell ref="AD95:AE95"/>
    <mergeCell ref="AR96:AS96"/>
    <mergeCell ref="AJ96:AK96"/>
    <mergeCell ref="AL96:AM96"/>
    <mergeCell ref="AN96:AO96"/>
    <mergeCell ref="AP96:AQ96"/>
    <mergeCell ref="AL95:AM95"/>
    <mergeCell ref="AN95:AO95"/>
    <mergeCell ref="AP95:AQ95"/>
    <mergeCell ref="AR95:AS95"/>
    <mergeCell ref="N96:O96"/>
    <mergeCell ref="P96:Q96"/>
    <mergeCell ref="R96:S96"/>
    <mergeCell ref="T96:U96"/>
    <mergeCell ref="V96:W96"/>
    <mergeCell ref="AF95:AG95"/>
    <mergeCell ref="AT35:AY35"/>
    <mergeCell ref="R95:S95"/>
    <mergeCell ref="T95:U95"/>
    <mergeCell ref="V95:W95"/>
    <mergeCell ref="BJ33:BR33"/>
    <mergeCell ref="AB97:AG97"/>
    <mergeCell ref="AF96:AG96"/>
    <mergeCell ref="AH96:AI96"/>
    <mergeCell ref="AD94:AE94"/>
    <mergeCell ref="AF94:AG94"/>
    <mergeCell ref="AZ35:BA38"/>
    <mergeCell ref="BB35:BC38"/>
    <mergeCell ref="BD35:BE38"/>
    <mergeCell ref="BF35:BG38"/>
    <mergeCell ref="BH35:BI38"/>
    <mergeCell ref="P35:U35"/>
    <mergeCell ref="V35:AA35"/>
    <mergeCell ref="AB35:AG35"/>
    <mergeCell ref="AH35:AM35"/>
    <mergeCell ref="AN35:AS35"/>
    <mergeCell ref="BJ35:BK38"/>
    <mergeCell ref="BL35:BM38"/>
    <mergeCell ref="BN35:BO38"/>
    <mergeCell ref="BP35:BR38"/>
    <mergeCell ref="BS35:BS38"/>
    <mergeCell ref="J36:K36"/>
    <mergeCell ref="N36:O36"/>
    <mergeCell ref="P36:Q36"/>
    <mergeCell ref="R36:S36"/>
    <mergeCell ref="T36:U36"/>
    <mergeCell ref="C34:I34"/>
    <mergeCell ref="J34:O34"/>
    <mergeCell ref="P34:U34"/>
    <mergeCell ref="V34:AA34"/>
    <mergeCell ref="AB34:AG34"/>
    <mergeCell ref="AT37:AU37"/>
    <mergeCell ref="AR37:AS37"/>
    <mergeCell ref="J35:O35"/>
    <mergeCell ref="J37:K37"/>
    <mergeCell ref="N37:O37"/>
    <mergeCell ref="AV37:AW37"/>
    <mergeCell ref="AX37:AY37"/>
    <mergeCell ref="AB37:AC37"/>
    <mergeCell ref="AD37:AE37"/>
    <mergeCell ref="AF37:AG37"/>
    <mergeCell ref="AB36:AC36"/>
    <mergeCell ref="AD36:AE36"/>
    <mergeCell ref="AF36:AG36"/>
    <mergeCell ref="AN37:AO37"/>
    <mergeCell ref="AP37:AQ37"/>
    <mergeCell ref="AV36:AW36"/>
    <mergeCell ref="AX36:AY36"/>
    <mergeCell ref="AH36:AI36"/>
    <mergeCell ref="AJ36:AK36"/>
    <mergeCell ref="AL36:AM36"/>
    <mergeCell ref="AN36:AO36"/>
    <mergeCell ref="AP36:AQ36"/>
    <mergeCell ref="AT36:AU36"/>
    <mergeCell ref="AR36:AS36"/>
    <mergeCell ref="V36:W36"/>
    <mergeCell ref="X36:Y36"/>
    <mergeCell ref="Z36:AA36"/>
    <mergeCell ref="P38:Q38"/>
    <mergeCell ref="R38:S38"/>
    <mergeCell ref="T38:U38"/>
    <mergeCell ref="AT38:AU38"/>
    <mergeCell ref="AV38:AW38"/>
    <mergeCell ref="V38:W38"/>
    <mergeCell ref="X38:Y38"/>
    <mergeCell ref="Z38:AA38"/>
    <mergeCell ref="AX38:AY38"/>
    <mergeCell ref="AB38:AC38"/>
    <mergeCell ref="AD38:AE38"/>
    <mergeCell ref="AF38:AG38"/>
    <mergeCell ref="AH38:AI38"/>
    <mergeCell ref="A39:A42"/>
    <mergeCell ref="B39:B42"/>
    <mergeCell ref="C39:I42"/>
    <mergeCell ref="AN38:AO38"/>
    <mergeCell ref="AP38:AQ38"/>
    <mergeCell ref="AR38:AS38"/>
    <mergeCell ref="AJ38:AK38"/>
    <mergeCell ref="AL38:AM38"/>
    <mergeCell ref="J38:K38"/>
    <mergeCell ref="N38:O38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J41:K41"/>
    <mergeCell ref="L41:M41"/>
    <mergeCell ref="N41:O41"/>
    <mergeCell ref="P41:Q41"/>
    <mergeCell ref="R41:S41"/>
    <mergeCell ref="J40:K40"/>
    <mergeCell ref="L40:M40"/>
    <mergeCell ref="N40:O40"/>
    <mergeCell ref="V39:AA39"/>
    <mergeCell ref="AB39:AG39"/>
    <mergeCell ref="AH39:AM39"/>
    <mergeCell ref="AN39:AS39"/>
    <mergeCell ref="P40:Q40"/>
    <mergeCell ref="R40:S40"/>
    <mergeCell ref="T40:U40"/>
    <mergeCell ref="V40:W40"/>
    <mergeCell ref="X40:Y40"/>
    <mergeCell ref="Z40:AA40"/>
    <mergeCell ref="BN39:BO42"/>
    <mergeCell ref="BP39:BR42"/>
    <mergeCell ref="BS39:BS42"/>
    <mergeCell ref="AT39:AY39"/>
    <mergeCell ref="AZ39:BA42"/>
    <mergeCell ref="BB39:BC42"/>
    <mergeCell ref="BD39:BE42"/>
    <mergeCell ref="BF39:BG42"/>
    <mergeCell ref="AT40:AU40"/>
    <mergeCell ref="AV41:AW41"/>
    <mergeCell ref="A35:A38"/>
    <mergeCell ref="B35:B38"/>
    <mergeCell ref="C35:I38"/>
    <mergeCell ref="BH39:BI42"/>
    <mergeCell ref="BJ39:BK42"/>
    <mergeCell ref="BL39:BM42"/>
    <mergeCell ref="AV40:AW40"/>
    <mergeCell ref="AX40:AY40"/>
    <mergeCell ref="J39:O39"/>
    <mergeCell ref="P39:U39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H42:AI42"/>
    <mergeCell ref="AJ42:AK42"/>
    <mergeCell ref="AL42:AM42"/>
    <mergeCell ref="AN42:AO42"/>
    <mergeCell ref="AR41:AS41"/>
    <mergeCell ref="AP42:AQ42"/>
    <mergeCell ref="T41:U41"/>
    <mergeCell ref="V41:W41"/>
    <mergeCell ref="X41:Y41"/>
    <mergeCell ref="AT42:AU42"/>
    <mergeCell ref="AV42:AW42"/>
    <mergeCell ref="AX42:AY42"/>
    <mergeCell ref="AJ41:AK41"/>
    <mergeCell ref="AL41:AM41"/>
    <mergeCell ref="AN41:AO41"/>
    <mergeCell ref="AP41:AQ41"/>
    <mergeCell ref="AX41:AY41"/>
    <mergeCell ref="AD42:AE42"/>
    <mergeCell ref="AF42:AG42"/>
    <mergeCell ref="V42:W42"/>
    <mergeCell ref="X42:Y42"/>
    <mergeCell ref="Z41:AA41"/>
    <mergeCell ref="AB41:AC41"/>
    <mergeCell ref="AD41:AE41"/>
    <mergeCell ref="AF41:AG41"/>
    <mergeCell ref="AB42:AC42"/>
    <mergeCell ref="BB43:BC46"/>
    <mergeCell ref="AH44:AI44"/>
    <mergeCell ref="AJ44:AK44"/>
    <mergeCell ref="AL44:AM44"/>
    <mergeCell ref="AJ45:AK45"/>
    <mergeCell ref="AB45:AC45"/>
    <mergeCell ref="AZ43:BA46"/>
    <mergeCell ref="AH43:AM43"/>
    <mergeCell ref="AB44:AC44"/>
    <mergeCell ref="AD44:AE44"/>
    <mergeCell ref="BS43:BS46"/>
    <mergeCell ref="AN45:AO45"/>
    <mergeCell ref="AP45:AQ45"/>
    <mergeCell ref="AR45:AS45"/>
    <mergeCell ref="AT45:AU45"/>
    <mergeCell ref="AV45:AW45"/>
    <mergeCell ref="BD43:BE46"/>
    <mergeCell ref="BF43:BG46"/>
    <mergeCell ref="BH43:BI46"/>
    <mergeCell ref="BJ43:BK46"/>
    <mergeCell ref="BP43:BR46"/>
    <mergeCell ref="AF44:AG44"/>
    <mergeCell ref="AX45:AY45"/>
    <mergeCell ref="AN43:AS43"/>
    <mergeCell ref="V45:W45"/>
    <mergeCell ref="X45:Y45"/>
    <mergeCell ref="AP44:AQ44"/>
    <mergeCell ref="Z45:AA45"/>
    <mergeCell ref="BL43:BM46"/>
    <mergeCell ref="BN43:BO46"/>
    <mergeCell ref="J42:K42"/>
    <mergeCell ref="L42:M42"/>
    <mergeCell ref="N42:O42"/>
    <mergeCell ref="P42:Q42"/>
    <mergeCell ref="R42:S42"/>
    <mergeCell ref="T42:U42"/>
    <mergeCell ref="J45:K45"/>
    <mergeCell ref="AD45:AE45"/>
    <mergeCell ref="AF45:AG45"/>
    <mergeCell ref="L45:M45"/>
    <mergeCell ref="N45:O45"/>
    <mergeCell ref="P45:Q45"/>
    <mergeCell ref="R45:S45"/>
    <mergeCell ref="T45:U45"/>
    <mergeCell ref="AH45:AI45"/>
    <mergeCell ref="AP13:AQ13"/>
    <mergeCell ref="AT43:AY43"/>
    <mergeCell ref="AR44:AS44"/>
    <mergeCell ref="AT44:AU44"/>
    <mergeCell ref="AV44:AW44"/>
    <mergeCell ref="AL45:AM45"/>
    <mergeCell ref="AL13:AM13"/>
    <mergeCell ref="AN13:AO13"/>
    <mergeCell ref="AH41:AI41"/>
    <mergeCell ref="J43:O43"/>
    <mergeCell ref="P43:U43"/>
    <mergeCell ref="V43:AA43"/>
    <mergeCell ref="Z44:AA44"/>
    <mergeCell ref="AR42:AS42"/>
    <mergeCell ref="N44:O44"/>
    <mergeCell ref="P44:Q44"/>
    <mergeCell ref="AN44:AO44"/>
    <mergeCell ref="AB43:AG43"/>
    <mergeCell ref="Z42:AA42"/>
    <mergeCell ref="R50:S50"/>
    <mergeCell ref="T50:U50"/>
    <mergeCell ref="AX44:AY44"/>
    <mergeCell ref="R44:S44"/>
    <mergeCell ref="AJ48:AK48"/>
    <mergeCell ref="AL48:AM48"/>
    <mergeCell ref="AN48:AO48"/>
    <mergeCell ref="AP46:AQ46"/>
    <mergeCell ref="AR46:AS46"/>
    <mergeCell ref="AT46:AU46"/>
    <mergeCell ref="AR48:AS48"/>
    <mergeCell ref="AT48:AU48"/>
    <mergeCell ref="AV48:AW48"/>
    <mergeCell ref="AT20:AY20"/>
    <mergeCell ref="AR21:AS21"/>
    <mergeCell ref="AT21:AU21"/>
    <mergeCell ref="AV21:AW21"/>
    <mergeCell ref="AX46:AY46"/>
    <mergeCell ref="AV46:AW46"/>
    <mergeCell ref="AT41:AU41"/>
    <mergeCell ref="A43:A46"/>
    <mergeCell ref="Z46:AA46"/>
    <mergeCell ref="AB46:AC46"/>
    <mergeCell ref="AD46:AE46"/>
    <mergeCell ref="AF46:AG46"/>
    <mergeCell ref="AP48:AQ48"/>
    <mergeCell ref="B43:B46"/>
    <mergeCell ref="C43:I46"/>
    <mergeCell ref="J44:K44"/>
    <mergeCell ref="L44:M44"/>
    <mergeCell ref="T44:U44"/>
    <mergeCell ref="V44:W44"/>
    <mergeCell ref="X44:Y44"/>
    <mergeCell ref="V46:W46"/>
    <mergeCell ref="X46:Y46"/>
    <mergeCell ref="V48:W48"/>
    <mergeCell ref="X48:Y48"/>
    <mergeCell ref="AL46:AM46"/>
    <mergeCell ref="AN46:AO46"/>
    <mergeCell ref="B47:B50"/>
    <mergeCell ref="C47:I50"/>
    <mergeCell ref="J47:O47"/>
    <mergeCell ref="P47:U47"/>
    <mergeCell ref="V47:AA47"/>
    <mergeCell ref="AB47:AG47"/>
    <mergeCell ref="T49:U49"/>
    <mergeCell ref="V49:W49"/>
    <mergeCell ref="A47:A50"/>
    <mergeCell ref="J50:K50"/>
    <mergeCell ref="L50:M50"/>
    <mergeCell ref="N50:O50"/>
    <mergeCell ref="P50:Q50"/>
    <mergeCell ref="AH48:AI48"/>
    <mergeCell ref="N48:O48"/>
    <mergeCell ref="X49:Y49"/>
    <mergeCell ref="J48:K48"/>
    <mergeCell ref="L48:M48"/>
    <mergeCell ref="AH50:AI50"/>
    <mergeCell ref="AJ50:AK50"/>
    <mergeCell ref="AL50:AM50"/>
    <mergeCell ref="V50:W50"/>
    <mergeCell ref="X50:Y50"/>
    <mergeCell ref="AN50:AO50"/>
    <mergeCell ref="AD50:AE50"/>
    <mergeCell ref="AF50:AG50"/>
    <mergeCell ref="AF48:AG48"/>
    <mergeCell ref="J46:K46"/>
    <mergeCell ref="P48:Q48"/>
    <mergeCell ref="R48:S48"/>
    <mergeCell ref="T48:U48"/>
    <mergeCell ref="AT50:AU50"/>
    <mergeCell ref="Z48:AA48"/>
    <mergeCell ref="AB48:AC48"/>
    <mergeCell ref="AH46:AI46"/>
    <mergeCell ref="AJ46:AK46"/>
    <mergeCell ref="J49:K49"/>
    <mergeCell ref="L49:M49"/>
    <mergeCell ref="N49:O49"/>
    <mergeCell ref="P49:Q49"/>
    <mergeCell ref="R49:S49"/>
    <mergeCell ref="AD48:AE48"/>
    <mergeCell ref="Z49:AA49"/>
    <mergeCell ref="AB49:AC49"/>
    <mergeCell ref="AD49:AE49"/>
    <mergeCell ref="L46:M46"/>
    <mergeCell ref="N46:O46"/>
    <mergeCell ref="P46:Q46"/>
    <mergeCell ref="R46:S46"/>
    <mergeCell ref="T46:U46"/>
    <mergeCell ref="BS47:BS50"/>
    <mergeCell ref="BL47:BM50"/>
    <mergeCell ref="BN47:BO50"/>
    <mergeCell ref="AZ47:BA50"/>
    <mergeCell ref="BB47:BC50"/>
    <mergeCell ref="AF49:AG49"/>
    <mergeCell ref="AH49:AI49"/>
    <mergeCell ref="AJ49:AK49"/>
    <mergeCell ref="BD47:BE50"/>
    <mergeCell ref="BF47:BG50"/>
    <mergeCell ref="BH47:BI50"/>
    <mergeCell ref="AP49:AQ49"/>
    <mergeCell ref="AR49:AS49"/>
    <mergeCell ref="AL49:AM49"/>
    <mergeCell ref="AN49:AO49"/>
    <mergeCell ref="BJ47:BK50"/>
    <mergeCell ref="AT49:AU49"/>
    <mergeCell ref="AV49:AW49"/>
    <mergeCell ref="AV50:AW50"/>
    <mergeCell ref="AH47:AM47"/>
    <mergeCell ref="AN47:AS47"/>
    <mergeCell ref="AT47:AY47"/>
    <mergeCell ref="AX48:AY48"/>
    <mergeCell ref="AP50:AQ50"/>
    <mergeCell ref="AR50:AS50"/>
    <mergeCell ref="AT51:AY51"/>
    <mergeCell ref="AZ51:BA54"/>
    <mergeCell ref="BB51:BC54"/>
    <mergeCell ref="AP52:AQ52"/>
    <mergeCell ref="AR52:AS52"/>
    <mergeCell ref="AN52:AO52"/>
    <mergeCell ref="AT52:AU52"/>
    <mergeCell ref="AV52:AW52"/>
    <mergeCell ref="R53:S53"/>
    <mergeCell ref="T53:U53"/>
    <mergeCell ref="BS51:BS54"/>
    <mergeCell ref="J52:K52"/>
    <mergeCell ref="L52:M52"/>
    <mergeCell ref="N52:O52"/>
    <mergeCell ref="P52:Q52"/>
    <mergeCell ref="R52:S52"/>
    <mergeCell ref="BL51:BM54"/>
    <mergeCell ref="AN51:AS51"/>
    <mergeCell ref="AL52:AM52"/>
    <mergeCell ref="BP47:BR50"/>
    <mergeCell ref="AX49:AY49"/>
    <mergeCell ref="AX50:AY50"/>
    <mergeCell ref="BP51:BR54"/>
    <mergeCell ref="AX53:AY53"/>
    <mergeCell ref="BN51:BO54"/>
    <mergeCell ref="AH51:AM51"/>
    <mergeCell ref="BF51:BG54"/>
    <mergeCell ref="BH51:BI54"/>
    <mergeCell ref="AV53:AW53"/>
    <mergeCell ref="Z53:AA53"/>
    <mergeCell ref="AB53:AC53"/>
    <mergeCell ref="AR54:AS54"/>
    <mergeCell ref="AT54:AU54"/>
    <mergeCell ref="AJ53:AK53"/>
    <mergeCell ref="BJ51:BK54"/>
    <mergeCell ref="BD51:BE54"/>
    <mergeCell ref="AF53:AG53"/>
    <mergeCell ref="AH53:AI53"/>
    <mergeCell ref="AV54:AW54"/>
    <mergeCell ref="AX54:AY54"/>
    <mergeCell ref="AR53:AS53"/>
    <mergeCell ref="AP54:AQ54"/>
    <mergeCell ref="AH54:AI54"/>
    <mergeCell ref="AT53:AU53"/>
    <mergeCell ref="A55:A58"/>
    <mergeCell ref="AX52:AY52"/>
    <mergeCell ref="P54:Q54"/>
    <mergeCell ref="R54:S54"/>
    <mergeCell ref="T54:U54"/>
    <mergeCell ref="AD54:AE54"/>
    <mergeCell ref="AF54:AG54"/>
    <mergeCell ref="AD53:AE53"/>
    <mergeCell ref="AH52:AI52"/>
    <mergeCell ref="AJ52:AK52"/>
    <mergeCell ref="A51:A54"/>
    <mergeCell ref="AL53:AM53"/>
    <mergeCell ref="AN53:AO53"/>
    <mergeCell ref="AP53:AQ53"/>
    <mergeCell ref="V53:W53"/>
    <mergeCell ref="AJ54:AK54"/>
    <mergeCell ref="AL54:AM54"/>
    <mergeCell ref="AN54:AO54"/>
    <mergeCell ref="V54:W54"/>
    <mergeCell ref="X54:Y54"/>
    <mergeCell ref="L53:M53"/>
    <mergeCell ref="N53:O53"/>
    <mergeCell ref="P53:Q53"/>
    <mergeCell ref="AB54:AC54"/>
    <mergeCell ref="J23:K23"/>
    <mergeCell ref="L23:M23"/>
    <mergeCell ref="X53:Y53"/>
    <mergeCell ref="Z50:AA50"/>
    <mergeCell ref="AB50:AC50"/>
    <mergeCell ref="Z54:AA54"/>
    <mergeCell ref="P51:U51"/>
    <mergeCell ref="V51:AA51"/>
    <mergeCell ref="AB51:AG51"/>
    <mergeCell ref="Z52:AA52"/>
    <mergeCell ref="AB52:AC52"/>
    <mergeCell ref="AD52:AE52"/>
    <mergeCell ref="T52:U52"/>
    <mergeCell ref="AF52:AG52"/>
    <mergeCell ref="V52:W52"/>
    <mergeCell ref="X52:Y52"/>
    <mergeCell ref="BN55:BO58"/>
    <mergeCell ref="AH55:AM55"/>
    <mergeCell ref="AN55:AS55"/>
    <mergeCell ref="AT55:AY55"/>
    <mergeCell ref="AZ55:BA58"/>
    <mergeCell ref="BB55:BC58"/>
    <mergeCell ref="AH56:AI56"/>
    <mergeCell ref="AJ56:AK56"/>
    <mergeCell ref="AX56:AY56"/>
    <mergeCell ref="AT58:AU58"/>
    <mergeCell ref="AR57:AS57"/>
    <mergeCell ref="AT57:AU57"/>
    <mergeCell ref="AB55:AG55"/>
    <mergeCell ref="AB56:AC56"/>
    <mergeCell ref="AD56:AE56"/>
    <mergeCell ref="AL56:AM56"/>
    <mergeCell ref="AN56:AO56"/>
    <mergeCell ref="AF57:AG57"/>
    <mergeCell ref="T58:U58"/>
    <mergeCell ref="V58:W58"/>
    <mergeCell ref="X58:Y58"/>
    <mergeCell ref="AF56:AG56"/>
    <mergeCell ref="AT56:AU56"/>
    <mergeCell ref="AV56:AW56"/>
    <mergeCell ref="AH57:AI57"/>
    <mergeCell ref="AF58:AG58"/>
    <mergeCell ref="Z58:AA58"/>
    <mergeCell ref="AP57:AQ57"/>
    <mergeCell ref="J54:K54"/>
    <mergeCell ref="L54:M54"/>
    <mergeCell ref="N54:O54"/>
    <mergeCell ref="B55:B58"/>
    <mergeCell ref="C55:I58"/>
    <mergeCell ref="J55:O55"/>
    <mergeCell ref="B51:B54"/>
    <mergeCell ref="C51:I54"/>
    <mergeCell ref="J51:O51"/>
    <mergeCell ref="J53:K53"/>
    <mergeCell ref="BS55:BS58"/>
    <mergeCell ref="J56:K56"/>
    <mergeCell ref="N56:O56"/>
    <mergeCell ref="P56:Q56"/>
    <mergeCell ref="R56:S56"/>
    <mergeCell ref="T56:U56"/>
    <mergeCell ref="V56:W56"/>
    <mergeCell ref="X56:Y56"/>
    <mergeCell ref="Z56:AA56"/>
    <mergeCell ref="BD55:BE58"/>
    <mergeCell ref="J61:K61"/>
    <mergeCell ref="AF61:AG61"/>
    <mergeCell ref="AJ57:AK57"/>
    <mergeCell ref="N58:O58"/>
    <mergeCell ref="N57:O57"/>
    <mergeCell ref="P57:Q57"/>
    <mergeCell ref="R57:S57"/>
    <mergeCell ref="T57:U57"/>
    <mergeCell ref="V57:W57"/>
    <mergeCell ref="BP55:BR58"/>
    <mergeCell ref="AB57:AC57"/>
    <mergeCell ref="BF55:BG58"/>
    <mergeCell ref="BH55:BI58"/>
    <mergeCell ref="BJ55:BK58"/>
    <mergeCell ref="AP56:AQ56"/>
    <mergeCell ref="AR56:AS56"/>
    <mergeCell ref="AV57:AW57"/>
    <mergeCell ref="AX57:AY57"/>
    <mergeCell ref="AD57:AE57"/>
    <mergeCell ref="N61:O61"/>
    <mergeCell ref="P61:Q61"/>
    <mergeCell ref="Z60:AA60"/>
    <mergeCell ref="T61:U61"/>
    <mergeCell ref="V61:W61"/>
    <mergeCell ref="Z61:AA61"/>
    <mergeCell ref="P55:U55"/>
    <mergeCell ref="V55:AA55"/>
    <mergeCell ref="J58:K58"/>
    <mergeCell ref="AB58:AC58"/>
    <mergeCell ref="AD58:AE58"/>
    <mergeCell ref="P58:Q58"/>
    <mergeCell ref="R58:S58"/>
    <mergeCell ref="X57:Y57"/>
    <mergeCell ref="Z57:AA57"/>
    <mergeCell ref="J57:K57"/>
    <mergeCell ref="AH58:AI58"/>
    <mergeCell ref="AJ58:AK58"/>
    <mergeCell ref="AL58:AM58"/>
    <mergeCell ref="AN58:AO58"/>
    <mergeCell ref="AP58:AQ58"/>
    <mergeCell ref="AR58:AS58"/>
    <mergeCell ref="AL57:AM57"/>
    <mergeCell ref="AN57:AO57"/>
    <mergeCell ref="AL61:AM61"/>
    <mergeCell ref="BL59:BM62"/>
    <mergeCell ref="BJ59:BK62"/>
    <mergeCell ref="AX60:AY60"/>
    <mergeCell ref="BL55:BM58"/>
    <mergeCell ref="AX62:AY62"/>
    <mergeCell ref="AV58:AW58"/>
    <mergeCell ref="AX58:AY58"/>
    <mergeCell ref="BN59:BO62"/>
    <mergeCell ref="AH59:AM59"/>
    <mergeCell ref="AN59:AS59"/>
    <mergeCell ref="AT59:AY59"/>
    <mergeCell ref="AZ59:BA62"/>
    <mergeCell ref="V60:W60"/>
    <mergeCell ref="BD59:BE62"/>
    <mergeCell ref="Z62:AA62"/>
    <mergeCell ref="AB62:AC62"/>
    <mergeCell ref="AB59:AG59"/>
    <mergeCell ref="AB60:AC60"/>
    <mergeCell ref="BH59:BI62"/>
    <mergeCell ref="AR60:AS60"/>
    <mergeCell ref="AT60:AU60"/>
    <mergeCell ref="AV60:AW60"/>
    <mergeCell ref="BB59:BC62"/>
    <mergeCell ref="AH62:AI62"/>
    <mergeCell ref="BF59:BG62"/>
    <mergeCell ref="AN60:AO60"/>
    <mergeCell ref="AR62:AS62"/>
    <mergeCell ref="AT62:AU62"/>
    <mergeCell ref="AH60:AI60"/>
    <mergeCell ref="AL60:AM60"/>
    <mergeCell ref="BS59:BS62"/>
    <mergeCell ref="J60:K60"/>
    <mergeCell ref="N60:O60"/>
    <mergeCell ref="P60:Q60"/>
    <mergeCell ref="T60:U60"/>
    <mergeCell ref="AN61:AO61"/>
    <mergeCell ref="AR61:AS61"/>
    <mergeCell ref="AB61:AC61"/>
    <mergeCell ref="BP59:BR62"/>
    <mergeCell ref="AT61:AU61"/>
    <mergeCell ref="AV61:AW61"/>
    <mergeCell ref="AX61:AY61"/>
    <mergeCell ref="AV62:AW62"/>
    <mergeCell ref="AF62:AG62"/>
    <mergeCell ref="AF60:AG60"/>
    <mergeCell ref="AH61:AI61"/>
    <mergeCell ref="B59:B62"/>
    <mergeCell ref="C59:I62"/>
    <mergeCell ref="J59:O59"/>
    <mergeCell ref="P59:U59"/>
    <mergeCell ref="V59:AA59"/>
    <mergeCell ref="J62:K62"/>
    <mergeCell ref="N62:O62"/>
    <mergeCell ref="P62:Q62"/>
    <mergeCell ref="J95:K95"/>
    <mergeCell ref="N95:O95"/>
    <mergeCell ref="P95:Q95"/>
    <mergeCell ref="BH97:BI100"/>
    <mergeCell ref="BJ97:BL100"/>
    <mergeCell ref="T62:U62"/>
    <mergeCell ref="V62:W62"/>
    <mergeCell ref="AL62:AM62"/>
    <mergeCell ref="AN62:AO62"/>
    <mergeCell ref="BB97:BC100"/>
    <mergeCell ref="BD97:BE100"/>
    <mergeCell ref="BF97:BG100"/>
    <mergeCell ref="V102:W102"/>
    <mergeCell ref="X102:Y102"/>
    <mergeCell ref="Z102:AA102"/>
    <mergeCell ref="AB102:AC102"/>
    <mergeCell ref="AD102:AE102"/>
    <mergeCell ref="AZ101:BA104"/>
    <mergeCell ref="AN101:AS101"/>
    <mergeCell ref="A105:A108"/>
    <mergeCell ref="B105:B108"/>
    <mergeCell ref="C101:I104"/>
    <mergeCell ref="J102:K102"/>
    <mergeCell ref="N102:O102"/>
    <mergeCell ref="J106:K106"/>
    <mergeCell ref="L106:M106"/>
    <mergeCell ref="N106:O106"/>
    <mergeCell ref="J103:K103"/>
    <mergeCell ref="N103:O103"/>
    <mergeCell ref="P103:Q103"/>
    <mergeCell ref="R103:S103"/>
    <mergeCell ref="T103:U103"/>
    <mergeCell ref="R102:S102"/>
    <mergeCell ref="T102:U102"/>
    <mergeCell ref="BF101:BG104"/>
    <mergeCell ref="AL103:AM103"/>
    <mergeCell ref="AN103:AO103"/>
    <mergeCell ref="AP103:AQ103"/>
    <mergeCell ref="AP102:AQ102"/>
    <mergeCell ref="BH101:BI104"/>
    <mergeCell ref="J101:O101"/>
    <mergeCell ref="P101:U101"/>
    <mergeCell ref="V101:AA101"/>
    <mergeCell ref="AB101:AG101"/>
    <mergeCell ref="AH101:AM101"/>
    <mergeCell ref="AJ103:AK103"/>
    <mergeCell ref="AF102:AG102"/>
    <mergeCell ref="AH102:AI102"/>
    <mergeCell ref="P102:Q102"/>
    <mergeCell ref="Z104:AA104"/>
    <mergeCell ref="AB104:AC104"/>
    <mergeCell ref="AR102:AS102"/>
    <mergeCell ref="AJ102:AK102"/>
    <mergeCell ref="AL102:AM102"/>
    <mergeCell ref="AN102:AO102"/>
    <mergeCell ref="Z103:AA103"/>
    <mergeCell ref="AB103:AC103"/>
    <mergeCell ref="AD103:AE103"/>
    <mergeCell ref="AF103:AG103"/>
    <mergeCell ref="J104:K104"/>
    <mergeCell ref="N104:O104"/>
    <mergeCell ref="P104:Q104"/>
    <mergeCell ref="AP104:AQ104"/>
    <mergeCell ref="AR104:AS104"/>
    <mergeCell ref="AV101:AW104"/>
    <mergeCell ref="V103:W103"/>
    <mergeCell ref="X103:Y103"/>
    <mergeCell ref="V104:W104"/>
    <mergeCell ref="X104:Y104"/>
    <mergeCell ref="AX101:AY104"/>
    <mergeCell ref="AD104:AE104"/>
    <mergeCell ref="AF104:AG104"/>
    <mergeCell ref="AH104:AI104"/>
    <mergeCell ref="AJ104:AK104"/>
    <mergeCell ref="AL104:AM104"/>
    <mergeCell ref="AR103:AS103"/>
    <mergeCell ref="AH103:AI103"/>
    <mergeCell ref="AN106:AO106"/>
    <mergeCell ref="AP106:AQ106"/>
    <mergeCell ref="AR106:AS106"/>
    <mergeCell ref="A109:A112"/>
    <mergeCell ref="B109:B112"/>
    <mergeCell ref="C105:I108"/>
    <mergeCell ref="J105:O105"/>
    <mergeCell ref="P105:U105"/>
    <mergeCell ref="R106:S106"/>
    <mergeCell ref="T106:U106"/>
    <mergeCell ref="P106:Q106"/>
    <mergeCell ref="AP107:AQ107"/>
    <mergeCell ref="AR107:AS107"/>
    <mergeCell ref="AH107:AI107"/>
    <mergeCell ref="AJ107:AK107"/>
    <mergeCell ref="N107:O107"/>
    <mergeCell ref="P107:Q107"/>
    <mergeCell ref="R107:S107"/>
    <mergeCell ref="V106:W106"/>
    <mergeCell ref="X106:Y106"/>
    <mergeCell ref="J108:K108"/>
    <mergeCell ref="L108:M108"/>
    <mergeCell ref="N108:O108"/>
    <mergeCell ref="Z107:AA107"/>
    <mergeCell ref="AB107:AC107"/>
    <mergeCell ref="AD107:AE107"/>
    <mergeCell ref="T107:U107"/>
    <mergeCell ref="J107:K107"/>
    <mergeCell ref="L107:M107"/>
    <mergeCell ref="AD108:AE108"/>
    <mergeCell ref="BD105:BE108"/>
    <mergeCell ref="BF105:BG108"/>
    <mergeCell ref="BH105:BI108"/>
    <mergeCell ref="V105:AA105"/>
    <mergeCell ref="AB105:AG105"/>
    <mergeCell ref="AH105:AM105"/>
    <mergeCell ref="AN105:AS105"/>
    <mergeCell ref="AB106:AC106"/>
    <mergeCell ref="AD106:AE106"/>
    <mergeCell ref="AF106:AG106"/>
    <mergeCell ref="Z106:AA106"/>
    <mergeCell ref="AL107:AM107"/>
    <mergeCell ref="AN107:AO107"/>
    <mergeCell ref="BB105:BC108"/>
    <mergeCell ref="AF107:AG107"/>
    <mergeCell ref="AH106:AI106"/>
    <mergeCell ref="AJ106:AK106"/>
    <mergeCell ref="AL106:AM106"/>
    <mergeCell ref="Z108:AA108"/>
    <mergeCell ref="AB108:AC108"/>
    <mergeCell ref="AF108:AG108"/>
    <mergeCell ref="P108:Q108"/>
    <mergeCell ref="R108:S108"/>
    <mergeCell ref="T108:U108"/>
    <mergeCell ref="AT105:AU108"/>
    <mergeCell ref="AV105:AW108"/>
    <mergeCell ref="V107:W107"/>
    <mergeCell ref="X107:Y107"/>
    <mergeCell ref="AH108:AI108"/>
    <mergeCell ref="AJ108:AK108"/>
    <mergeCell ref="AX105:AY108"/>
    <mergeCell ref="AZ105:BA108"/>
    <mergeCell ref="AP108:AQ108"/>
    <mergeCell ref="AR108:AS108"/>
    <mergeCell ref="AP110:AQ110"/>
    <mergeCell ref="AR110:AS110"/>
    <mergeCell ref="AL108:AM108"/>
    <mergeCell ref="AN108:AO108"/>
    <mergeCell ref="V108:W108"/>
    <mergeCell ref="X108:Y108"/>
    <mergeCell ref="J109:O109"/>
    <mergeCell ref="P109:U109"/>
    <mergeCell ref="V109:AA109"/>
    <mergeCell ref="AB109:AG109"/>
    <mergeCell ref="AH109:AM109"/>
    <mergeCell ref="AN109:AS109"/>
    <mergeCell ref="P110:Q110"/>
    <mergeCell ref="R110:S110"/>
    <mergeCell ref="T110:U110"/>
    <mergeCell ref="V110:W110"/>
    <mergeCell ref="BF109:BG112"/>
    <mergeCell ref="BH109:BI112"/>
    <mergeCell ref="P111:Q111"/>
    <mergeCell ref="R111:S111"/>
    <mergeCell ref="T111:U111"/>
    <mergeCell ref="AL110:AM110"/>
    <mergeCell ref="AP112:AQ112"/>
    <mergeCell ref="AR112:AS112"/>
    <mergeCell ref="X110:Y110"/>
    <mergeCell ref="J110:K110"/>
    <mergeCell ref="L110:M110"/>
    <mergeCell ref="V112:W112"/>
    <mergeCell ref="Z110:AA110"/>
    <mergeCell ref="AB110:AC110"/>
    <mergeCell ref="AD110:AE110"/>
    <mergeCell ref="AF110:AG110"/>
    <mergeCell ref="AH110:AI110"/>
    <mergeCell ref="AJ110:AK110"/>
    <mergeCell ref="AH112:AI112"/>
    <mergeCell ref="AJ112:AK112"/>
    <mergeCell ref="AL112:AM112"/>
    <mergeCell ref="AN112:AO112"/>
    <mergeCell ref="AN110:AO110"/>
    <mergeCell ref="AJ111:AK111"/>
    <mergeCell ref="AL111:AM111"/>
    <mergeCell ref="AN111:AO111"/>
    <mergeCell ref="AP111:AQ111"/>
    <mergeCell ref="AR111:AS111"/>
    <mergeCell ref="V111:W111"/>
    <mergeCell ref="X111:Y111"/>
    <mergeCell ref="Z111:AA111"/>
    <mergeCell ref="AB111:AC111"/>
    <mergeCell ref="AD111:AE111"/>
    <mergeCell ref="J116:K116"/>
    <mergeCell ref="N116:O116"/>
    <mergeCell ref="P116:Q116"/>
    <mergeCell ref="R116:S116"/>
    <mergeCell ref="T116:U116"/>
    <mergeCell ref="AH111:AI111"/>
    <mergeCell ref="AF111:AG111"/>
    <mergeCell ref="J111:K111"/>
    <mergeCell ref="L111:M111"/>
    <mergeCell ref="N111:O111"/>
    <mergeCell ref="Z114:AA114"/>
    <mergeCell ref="AJ114:AK114"/>
    <mergeCell ref="N114:O114"/>
    <mergeCell ref="P114:Q114"/>
    <mergeCell ref="R114:S114"/>
    <mergeCell ref="T114:U114"/>
    <mergeCell ref="V114:W114"/>
    <mergeCell ref="X114:Y114"/>
    <mergeCell ref="AR115:AS115"/>
    <mergeCell ref="BJ113:BL116"/>
    <mergeCell ref="BM113:BM116"/>
    <mergeCell ref="T112:U112"/>
    <mergeCell ref="AH114:AI114"/>
    <mergeCell ref="AN113:AS113"/>
    <mergeCell ref="AL114:AM114"/>
    <mergeCell ref="AN114:AO114"/>
    <mergeCell ref="AP114:AQ114"/>
    <mergeCell ref="AR114:AS114"/>
    <mergeCell ref="N112:O112"/>
    <mergeCell ref="P112:Q112"/>
    <mergeCell ref="R112:S112"/>
    <mergeCell ref="A113:A116"/>
    <mergeCell ref="B113:B116"/>
    <mergeCell ref="C109:I112"/>
    <mergeCell ref="J114:K114"/>
    <mergeCell ref="C113:I116"/>
    <mergeCell ref="J112:K112"/>
    <mergeCell ref="L112:M112"/>
    <mergeCell ref="J113:O113"/>
    <mergeCell ref="P113:U113"/>
    <mergeCell ref="V113:AA113"/>
    <mergeCell ref="AB113:AG113"/>
    <mergeCell ref="N110:O110"/>
    <mergeCell ref="X112:Y112"/>
    <mergeCell ref="Z112:AA112"/>
    <mergeCell ref="AB112:AC112"/>
    <mergeCell ref="AD112:AE112"/>
    <mergeCell ref="AF112:AG112"/>
    <mergeCell ref="BH113:BI116"/>
    <mergeCell ref="BD113:BE116"/>
    <mergeCell ref="V116:W116"/>
    <mergeCell ref="X116:Y116"/>
    <mergeCell ref="Z116:AA116"/>
    <mergeCell ref="AB116:AC116"/>
    <mergeCell ref="AD116:AE116"/>
    <mergeCell ref="V115:W115"/>
    <mergeCell ref="X115:Y115"/>
    <mergeCell ref="Z115:AA115"/>
    <mergeCell ref="J115:K115"/>
    <mergeCell ref="N115:O115"/>
    <mergeCell ref="P115:Q115"/>
    <mergeCell ref="R115:S115"/>
    <mergeCell ref="T115:U115"/>
    <mergeCell ref="BF113:BG116"/>
    <mergeCell ref="AB115:AC115"/>
    <mergeCell ref="AB114:AC114"/>
    <mergeCell ref="AD114:AE114"/>
    <mergeCell ref="AF114:AG114"/>
    <mergeCell ref="AR116:AS116"/>
    <mergeCell ref="BB113:BC116"/>
    <mergeCell ref="AD115:AE115"/>
    <mergeCell ref="AF115:AG115"/>
    <mergeCell ref="AH115:AI115"/>
    <mergeCell ref="AJ115:AK115"/>
    <mergeCell ref="AL115:AM115"/>
    <mergeCell ref="AN115:AO115"/>
    <mergeCell ref="AH113:AM113"/>
    <mergeCell ref="AP115:AQ115"/>
    <mergeCell ref="AT113:AU116"/>
    <mergeCell ref="AV113:AW116"/>
    <mergeCell ref="AX113:AY116"/>
    <mergeCell ref="AZ113:BA116"/>
    <mergeCell ref="AF116:AG116"/>
    <mergeCell ref="AH116:AI116"/>
    <mergeCell ref="AJ116:AK116"/>
    <mergeCell ref="AL116:AM116"/>
    <mergeCell ref="AN116:AO116"/>
    <mergeCell ref="AP116:AQ116"/>
    <mergeCell ref="AZ119:BA119"/>
    <mergeCell ref="BB119:BC119"/>
    <mergeCell ref="BD119:BE119"/>
    <mergeCell ref="AT119:AU119"/>
    <mergeCell ref="AV119:AW119"/>
    <mergeCell ref="AX119:AY119"/>
    <mergeCell ref="N122:O122"/>
    <mergeCell ref="P122:Q122"/>
    <mergeCell ref="AN123:AO123"/>
    <mergeCell ref="R122:S122"/>
    <mergeCell ref="T122:U122"/>
    <mergeCell ref="V122:W122"/>
    <mergeCell ref="X122:Y122"/>
    <mergeCell ref="Z122:AA122"/>
    <mergeCell ref="AB122:AC122"/>
    <mergeCell ref="AL123:AM123"/>
    <mergeCell ref="J123:K123"/>
    <mergeCell ref="AP122:AQ122"/>
    <mergeCell ref="AR122:AS122"/>
    <mergeCell ref="AD122:AE122"/>
    <mergeCell ref="AF122:AG122"/>
    <mergeCell ref="AH122:AI122"/>
    <mergeCell ref="AJ122:AK122"/>
    <mergeCell ref="AL122:AM122"/>
    <mergeCell ref="AN122:AO122"/>
    <mergeCell ref="J122:K122"/>
    <mergeCell ref="AH123:AI123"/>
    <mergeCell ref="N123:O123"/>
    <mergeCell ref="P123:Q123"/>
    <mergeCell ref="R123:S123"/>
    <mergeCell ref="T123:U123"/>
    <mergeCell ref="V123:W123"/>
    <mergeCell ref="X123:Y123"/>
    <mergeCell ref="L125:M125"/>
    <mergeCell ref="N125:O125"/>
    <mergeCell ref="Z123:AA123"/>
    <mergeCell ref="AB123:AC123"/>
    <mergeCell ref="AD123:AE123"/>
    <mergeCell ref="AF123:AG123"/>
    <mergeCell ref="P125:Q125"/>
    <mergeCell ref="R125:S125"/>
    <mergeCell ref="T125:U125"/>
    <mergeCell ref="V125:W125"/>
    <mergeCell ref="AJ123:AK123"/>
    <mergeCell ref="AP123:AQ123"/>
    <mergeCell ref="AR123:AS123"/>
    <mergeCell ref="AX124:AY127"/>
    <mergeCell ref="AZ124:BA127"/>
    <mergeCell ref="J126:K126"/>
    <mergeCell ref="L126:M126"/>
    <mergeCell ref="N126:O126"/>
    <mergeCell ref="P126:Q126"/>
    <mergeCell ref="J125:K125"/>
    <mergeCell ref="V126:W126"/>
    <mergeCell ref="X126:Y126"/>
    <mergeCell ref="Z126:AA126"/>
    <mergeCell ref="AB126:AC126"/>
    <mergeCell ref="AH126:AI126"/>
    <mergeCell ref="AL126:AM126"/>
    <mergeCell ref="P127:Q127"/>
    <mergeCell ref="R127:S127"/>
    <mergeCell ref="T127:U127"/>
    <mergeCell ref="V127:W127"/>
    <mergeCell ref="X127:Y127"/>
    <mergeCell ref="Z127:AA127"/>
    <mergeCell ref="R126:S126"/>
    <mergeCell ref="AP127:AQ127"/>
    <mergeCell ref="AR127:AS127"/>
    <mergeCell ref="AT124:AU127"/>
    <mergeCell ref="AV124:AW127"/>
    <mergeCell ref="T131:U131"/>
    <mergeCell ref="T126:U126"/>
    <mergeCell ref="AD126:AE126"/>
    <mergeCell ref="AF126:AG126"/>
    <mergeCell ref="AB127:AC127"/>
    <mergeCell ref="AH127:AI127"/>
    <mergeCell ref="AL127:AM127"/>
    <mergeCell ref="AN127:AO127"/>
    <mergeCell ref="AB128:AG128"/>
    <mergeCell ref="AH128:AM128"/>
    <mergeCell ref="AN128:AS128"/>
    <mergeCell ref="AD127:AE127"/>
    <mergeCell ref="AJ127:AK127"/>
    <mergeCell ref="N130:O130"/>
    <mergeCell ref="P130:Q130"/>
    <mergeCell ref="R130:S130"/>
    <mergeCell ref="T130:U130"/>
    <mergeCell ref="J131:K131"/>
    <mergeCell ref="AF127:AG127"/>
    <mergeCell ref="V128:AA128"/>
    <mergeCell ref="J127:K127"/>
    <mergeCell ref="L127:M127"/>
    <mergeCell ref="N127:O127"/>
    <mergeCell ref="L130:M130"/>
    <mergeCell ref="AH131:AI131"/>
    <mergeCell ref="AJ131:AK131"/>
    <mergeCell ref="AR131:AS131"/>
    <mergeCell ref="AR130:AS130"/>
    <mergeCell ref="AT128:AU131"/>
    <mergeCell ref="L131:M131"/>
    <mergeCell ref="AH130:AI130"/>
    <mergeCell ref="AJ130:AK130"/>
    <mergeCell ref="AL130:AM130"/>
    <mergeCell ref="AT132:AU135"/>
    <mergeCell ref="AV132:AW135"/>
    <mergeCell ref="Z133:AA133"/>
    <mergeCell ref="AL131:AM131"/>
    <mergeCell ref="AN131:AO131"/>
    <mergeCell ref="A59:A62"/>
    <mergeCell ref="V131:W131"/>
    <mergeCell ref="X131:Y131"/>
    <mergeCell ref="AB131:AC131"/>
    <mergeCell ref="J130:K130"/>
    <mergeCell ref="AD130:AE130"/>
    <mergeCell ref="AF130:AG130"/>
    <mergeCell ref="Z131:AA131"/>
    <mergeCell ref="AN132:AS132"/>
    <mergeCell ref="AN130:AO130"/>
    <mergeCell ref="AP130:AQ130"/>
    <mergeCell ref="AP131:AQ131"/>
    <mergeCell ref="AD131:AE131"/>
    <mergeCell ref="AF131:AG131"/>
    <mergeCell ref="N131:O131"/>
    <mergeCell ref="P131:Q131"/>
    <mergeCell ref="R131:S131"/>
    <mergeCell ref="X129:Y129"/>
    <mergeCell ref="Z129:AA129"/>
    <mergeCell ref="AB129:AC129"/>
    <mergeCell ref="V130:W130"/>
    <mergeCell ref="X130:Y130"/>
    <mergeCell ref="Z130:AA130"/>
    <mergeCell ref="AB130:AC130"/>
    <mergeCell ref="C3:I3"/>
    <mergeCell ref="J3:O3"/>
    <mergeCell ref="P3:U3"/>
    <mergeCell ref="AT3:AY3"/>
    <mergeCell ref="BB3:BC3"/>
    <mergeCell ref="BJ3:BK3"/>
    <mergeCell ref="AB3:AG3"/>
    <mergeCell ref="AH3:AM3"/>
    <mergeCell ref="BD3:BE3"/>
    <mergeCell ref="BF3:BG3"/>
    <mergeCell ref="BN3:BO3"/>
    <mergeCell ref="BP3:BR3"/>
    <mergeCell ref="J4:O4"/>
    <mergeCell ref="P4:U4"/>
    <mergeCell ref="V4:AA4"/>
    <mergeCell ref="AB4:AG4"/>
    <mergeCell ref="AH4:AM4"/>
    <mergeCell ref="AN4:AS4"/>
    <mergeCell ref="AT4:AY4"/>
    <mergeCell ref="BJ4:BK7"/>
    <mergeCell ref="BL4:BM7"/>
    <mergeCell ref="BN4:BO7"/>
    <mergeCell ref="BP4:BR7"/>
    <mergeCell ref="BS4:BS7"/>
    <mergeCell ref="J5:K5"/>
    <mergeCell ref="N5:O5"/>
    <mergeCell ref="P5:Q5"/>
    <mergeCell ref="R5:S5"/>
    <mergeCell ref="T5:U5"/>
    <mergeCell ref="V5:W5"/>
    <mergeCell ref="AJ5:AK5"/>
    <mergeCell ref="AL5:AM5"/>
    <mergeCell ref="AN5:AO5"/>
    <mergeCell ref="AP5:AQ5"/>
    <mergeCell ref="AR5:AS5"/>
    <mergeCell ref="AT5:AU5"/>
    <mergeCell ref="AV5:AW5"/>
    <mergeCell ref="AX5:AY5"/>
    <mergeCell ref="J6: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J7:K7"/>
    <mergeCell ref="N7:O7"/>
    <mergeCell ref="P7:Q7"/>
    <mergeCell ref="R7:S7"/>
    <mergeCell ref="T7:U7"/>
    <mergeCell ref="V7:W7"/>
    <mergeCell ref="AN7:AO7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AV7:AW7"/>
    <mergeCell ref="AX7:AY7"/>
    <mergeCell ref="J8:O8"/>
    <mergeCell ref="P8:U8"/>
    <mergeCell ref="V8:AA8"/>
    <mergeCell ref="AB8:AG8"/>
    <mergeCell ref="AH8:AM8"/>
    <mergeCell ref="AN8:AS8"/>
    <mergeCell ref="AJ7:AK7"/>
    <mergeCell ref="AL7:AM7"/>
    <mergeCell ref="BJ8:BK11"/>
    <mergeCell ref="BL8:BM11"/>
    <mergeCell ref="BN8:BO11"/>
    <mergeCell ref="BP8:BR11"/>
    <mergeCell ref="BS8:BS11"/>
    <mergeCell ref="J9:K9"/>
    <mergeCell ref="L9:M9"/>
    <mergeCell ref="N9:O9"/>
    <mergeCell ref="P9:Q9"/>
    <mergeCell ref="R9:S9"/>
    <mergeCell ref="X9:Y9"/>
    <mergeCell ref="Z9:AA9"/>
    <mergeCell ref="AB9:AC9"/>
    <mergeCell ref="AD9:AE9"/>
    <mergeCell ref="AN9:AO9"/>
    <mergeCell ref="AP9:AQ9"/>
    <mergeCell ref="AR9:AS9"/>
    <mergeCell ref="AT9:AU9"/>
    <mergeCell ref="AV9:AW9"/>
    <mergeCell ref="AX9:AY9"/>
    <mergeCell ref="J10:K10"/>
    <mergeCell ref="L10:M10"/>
    <mergeCell ref="N10:O10"/>
    <mergeCell ref="P10:Q10"/>
    <mergeCell ref="R10:S10"/>
    <mergeCell ref="T10:U10"/>
    <mergeCell ref="AR10:AS10"/>
    <mergeCell ref="V10:W10"/>
    <mergeCell ref="X10:Y10"/>
    <mergeCell ref="Z10:AA10"/>
    <mergeCell ref="AB10:AC10"/>
    <mergeCell ref="AD10:AE10"/>
    <mergeCell ref="AF10:AG10"/>
    <mergeCell ref="V11:W11"/>
    <mergeCell ref="AH10:AI10"/>
    <mergeCell ref="AJ10:AK10"/>
    <mergeCell ref="AL10:AM10"/>
    <mergeCell ref="AN10:AO10"/>
    <mergeCell ref="AP10:AQ10"/>
    <mergeCell ref="AH11:AI11"/>
    <mergeCell ref="AN11:AO11"/>
    <mergeCell ref="AP11:AQ11"/>
    <mergeCell ref="AT10:AU10"/>
    <mergeCell ref="AV10:AW10"/>
    <mergeCell ref="AX10:AY10"/>
    <mergeCell ref="J11:K11"/>
    <mergeCell ref="L11:M11"/>
    <mergeCell ref="N11:O11"/>
    <mergeCell ref="P11:Q11"/>
    <mergeCell ref="R11:S11"/>
    <mergeCell ref="T11:U11"/>
    <mergeCell ref="AL11:AM11"/>
    <mergeCell ref="AR11:AS11"/>
    <mergeCell ref="AT11:AU11"/>
    <mergeCell ref="X11:Y11"/>
    <mergeCell ref="Z11:AA11"/>
    <mergeCell ref="AB11:AC11"/>
    <mergeCell ref="AD11:AE11"/>
    <mergeCell ref="AF11:AG11"/>
    <mergeCell ref="AV11:AW11"/>
    <mergeCell ref="AX11:AY11"/>
    <mergeCell ref="J12:O12"/>
    <mergeCell ref="P12:U12"/>
    <mergeCell ref="V12:AA12"/>
    <mergeCell ref="AB12:AG12"/>
    <mergeCell ref="AH12:AM12"/>
    <mergeCell ref="AN12:AS12"/>
    <mergeCell ref="AT12:AY12"/>
    <mergeCell ref="AJ11:AK11"/>
    <mergeCell ref="BP12:BR15"/>
    <mergeCell ref="BS12:BS15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R13:AS13"/>
    <mergeCell ref="AT13:AU13"/>
    <mergeCell ref="AV13:AW13"/>
    <mergeCell ref="AX13:AY13"/>
    <mergeCell ref="J14:K14"/>
    <mergeCell ref="L14:M14"/>
    <mergeCell ref="N14:O14"/>
    <mergeCell ref="P14:Q14"/>
    <mergeCell ref="R14:S14"/>
    <mergeCell ref="T14:U14"/>
    <mergeCell ref="AR14:AS14"/>
    <mergeCell ref="V14:W14"/>
    <mergeCell ref="X14:Y14"/>
    <mergeCell ref="Z14:AA14"/>
    <mergeCell ref="AB14:AC14"/>
    <mergeCell ref="AD14:AE14"/>
    <mergeCell ref="AF14:AG14"/>
    <mergeCell ref="V15:W15"/>
    <mergeCell ref="AH14:AI14"/>
    <mergeCell ref="AJ14:AK14"/>
    <mergeCell ref="AL14:AM14"/>
    <mergeCell ref="AN14:AO14"/>
    <mergeCell ref="AP14:AQ14"/>
    <mergeCell ref="AH15:AI15"/>
    <mergeCell ref="AN15:AO15"/>
    <mergeCell ref="AP15:AQ15"/>
    <mergeCell ref="AT14:AU14"/>
    <mergeCell ref="AV14:AW14"/>
    <mergeCell ref="AX14:AY14"/>
    <mergeCell ref="J15:K15"/>
    <mergeCell ref="L15:M15"/>
    <mergeCell ref="N15:O15"/>
    <mergeCell ref="P15:Q15"/>
    <mergeCell ref="R15:S15"/>
    <mergeCell ref="T15:U15"/>
    <mergeCell ref="AL15:AM15"/>
    <mergeCell ref="AR15:AS15"/>
    <mergeCell ref="AT15:AU15"/>
    <mergeCell ref="X15:Y15"/>
    <mergeCell ref="Z15:AA15"/>
    <mergeCell ref="AB15:AC15"/>
    <mergeCell ref="AD15:AE15"/>
    <mergeCell ref="AF15:AG15"/>
    <mergeCell ref="AV15:AW15"/>
    <mergeCell ref="AX15:AY15"/>
    <mergeCell ref="J16:O16"/>
    <mergeCell ref="P16:U16"/>
    <mergeCell ref="V16:AA16"/>
    <mergeCell ref="AB16:AG16"/>
    <mergeCell ref="AH16:AM16"/>
    <mergeCell ref="AN16:AS16"/>
    <mergeCell ref="AT16:AY16"/>
    <mergeCell ref="AJ15:AK15"/>
    <mergeCell ref="BN16:BO19"/>
    <mergeCell ref="BP16:BR19"/>
    <mergeCell ref="BS16:BS19"/>
    <mergeCell ref="J17:K17"/>
    <mergeCell ref="L17:M17"/>
    <mergeCell ref="N17:O17"/>
    <mergeCell ref="P17:Q17"/>
    <mergeCell ref="R17:S17"/>
    <mergeCell ref="T17:U17"/>
    <mergeCell ref="V17:W17"/>
    <mergeCell ref="AP17:AQ17"/>
    <mergeCell ref="AR17:AS17"/>
    <mergeCell ref="AT17:AU17"/>
    <mergeCell ref="AV17:AW17"/>
    <mergeCell ref="AX17:AY17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F19:AG19"/>
    <mergeCell ref="J19:K19"/>
    <mergeCell ref="L19:M19"/>
    <mergeCell ref="N19:O19"/>
    <mergeCell ref="P19:Q19"/>
    <mergeCell ref="R19:S19"/>
    <mergeCell ref="T19:U19"/>
    <mergeCell ref="AJ19:AK19"/>
    <mergeCell ref="AL19:AM19"/>
    <mergeCell ref="AN19:AO19"/>
    <mergeCell ref="AP19:AQ19"/>
    <mergeCell ref="AR19:AS19"/>
    <mergeCell ref="V19:W19"/>
    <mergeCell ref="X19:Y19"/>
    <mergeCell ref="Z19:AA19"/>
    <mergeCell ref="AB19:AC19"/>
    <mergeCell ref="AD19:AE19"/>
    <mergeCell ref="AT19:AU19"/>
    <mergeCell ref="AV19:AW19"/>
    <mergeCell ref="AX19:AY19"/>
    <mergeCell ref="J20:O20"/>
    <mergeCell ref="P20:U20"/>
    <mergeCell ref="V20:AA20"/>
    <mergeCell ref="AB20:AG20"/>
    <mergeCell ref="AH20:AM20"/>
    <mergeCell ref="AN20:AS20"/>
    <mergeCell ref="AH19:AI19"/>
    <mergeCell ref="BJ20:BK23"/>
    <mergeCell ref="BL20:BM23"/>
    <mergeCell ref="BN20:BO23"/>
    <mergeCell ref="BP20:BR23"/>
    <mergeCell ref="BS20:BS23"/>
    <mergeCell ref="AH21:AI21"/>
    <mergeCell ref="AJ21:AK21"/>
    <mergeCell ref="AL21:AM21"/>
    <mergeCell ref="AN21:AO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P21:AQ21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N23:O23"/>
    <mergeCell ref="P23:Q23"/>
    <mergeCell ref="R23:S23"/>
    <mergeCell ref="T23:U23"/>
    <mergeCell ref="V23:W23"/>
    <mergeCell ref="X23:Y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AH23:AI23"/>
    <mergeCell ref="AJ23:AK23"/>
    <mergeCell ref="AX23:AY23"/>
    <mergeCell ref="J24:O24"/>
    <mergeCell ref="P24:U24"/>
    <mergeCell ref="V24:AA24"/>
    <mergeCell ref="AB24:AG24"/>
    <mergeCell ref="AH24:AM24"/>
    <mergeCell ref="AN24:AS24"/>
    <mergeCell ref="AT24:AY24"/>
    <mergeCell ref="AL23:AM23"/>
    <mergeCell ref="AN23:AO23"/>
    <mergeCell ref="BP24:BR27"/>
    <mergeCell ref="BS24:BS27"/>
    <mergeCell ref="J25:K25"/>
    <mergeCell ref="N25:O25"/>
    <mergeCell ref="P25:Q25"/>
    <mergeCell ref="R25:S25"/>
    <mergeCell ref="T25:U25"/>
    <mergeCell ref="V25:W25"/>
    <mergeCell ref="X25:Y25"/>
    <mergeCell ref="Z25:AA25"/>
    <mergeCell ref="AX25:AY25"/>
    <mergeCell ref="J26:K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28:A31"/>
    <mergeCell ref="B28:B31"/>
    <mergeCell ref="C28:I31"/>
    <mergeCell ref="J28:O28"/>
    <mergeCell ref="P28:U28"/>
    <mergeCell ref="V28:AA28"/>
    <mergeCell ref="J30:K30"/>
    <mergeCell ref="N30:O30"/>
    <mergeCell ref="BB28:BC31"/>
    <mergeCell ref="AN29:AO29"/>
    <mergeCell ref="AR29:AS29"/>
    <mergeCell ref="AT29:AU29"/>
    <mergeCell ref="Z29:AA29"/>
    <mergeCell ref="AF29:AG29"/>
    <mergeCell ref="AH29:AI29"/>
    <mergeCell ref="AL29:AM29"/>
    <mergeCell ref="AB30:AC30"/>
    <mergeCell ref="AR27:AS27"/>
    <mergeCell ref="AT27:AU27"/>
    <mergeCell ref="AV27:AW27"/>
    <mergeCell ref="AX27:AY27"/>
    <mergeCell ref="BF28:BG31"/>
    <mergeCell ref="BH28:BI31"/>
    <mergeCell ref="AV29:AW29"/>
    <mergeCell ref="AX29:AY29"/>
    <mergeCell ref="AV30:AW30"/>
    <mergeCell ref="AX30:AY30"/>
    <mergeCell ref="BJ28:BK31"/>
    <mergeCell ref="BL28:BM31"/>
    <mergeCell ref="BN28:BO31"/>
    <mergeCell ref="AB28:AG28"/>
    <mergeCell ref="AH28:AM28"/>
    <mergeCell ref="AN28:AS28"/>
    <mergeCell ref="AT28:AY28"/>
    <mergeCell ref="AZ28:BA31"/>
    <mergeCell ref="AB29:AC29"/>
    <mergeCell ref="BP28:BR31"/>
    <mergeCell ref="BS28:BS31"/>
    <mergeCell ref="J29:K29"/>
    <mergeCell ref="N29:O29"/>
    <mergeCell ref="P29:Q29"/>
    <mergeCell ref="T29:U29"/>
    <mergeCell ref="V29:W29"/>
    <mergeCell ref="P30:Q30"/>
    <mergeCell ref="T30:U30"/>
    <mergeCell ref="V30:W30"/>
    <mergeCell ref="Z30:AA30"/>
    <mergeCell ref="AF30:AG30"/>
    <mergeCell ref="AH30:AI30"/>
    <mergeCell ref="AL30:AM30"/>
    <mergeCell ref="AN30:AO30"/>
    <mergeCell ref="AR30:AS30"/>
    <mergeCell ref="AT30:AU30"/>
    <mergeCell ref="J31:K31"/>
    <mergeCell ref="N31:O31"/>
    <mergeCell ref="P31:Q31"/>
    <mergeCell ref="T31:U31"/>
    <mergeCell ref="V31:W31"/>
    <mergeCell ref="Z31:AA31"/>
    <mergeCell ref="AB31:AC31"/>
    <mergeCell ref="AF31:AG31"/>
    <mergeCell ref="AH31:AI31"/>
    <mergeCell ref="AL31:AM31"/>
    <mergeCell ref="AN31:AO31"/>
    <mergeCell ref="AR31:AS31"/>
    <mergeCell ref="AT31:AU31"/>
    <mergeCell ref="AV31:AW31"/>
    <mergeCell ref="AX31:AY31"/>
    <mergeCell ref="AT64:AW64"/>
    <mergeCell ref="AX64:BC64"/>
    <mergeCell ref="BD64:BL64"/>
    <mergeCell ref="AT65:AU65"/>
    <mergeCell ref="AV65:AW65"/>
    <mergeCell ref="AX65:AY65"/>
    <mergeCell ref="BJ65:BL65"/>
    <mergeCell ref="BH65:BI65"/>
    <mergeCell ref="BB65:BC65"/>
    <mergeCell ref="BD65:BE65"/>
    <mergeCell ref="BD28:BE31"/>
    <mergeCell ref="BJ66:BL69"/>
    <mergeCell ref="BM66:BM69"/>
    <mergeCell ref="AT70:AU73"/>
    <mergeCell ref="AV70:AW73"/>
    <mergeCell ref="AX70:AY73"/>
    <mergeCell ref="BJ70:BL73"/>
    <mergeCell ref="BM70:BM73"/>
    <mergeCell ref="BD70:BE73"/>
    <mergeCell ref="BF70:BG73"/>
    <mergeCell ref="BH70:BI73"/>
    <mergeCell ref="AT74:AU77"/>
    <mergeCell ref="AV74:AW77"/>
    <mergeCell ref="AX74:AY77"/>
    <mergeCell ref="BJ74:BL77"/>
    <mergeCell ref="BM74:BM77"/>
    <mergeCell ref="BH74:BI77"/>
    <mergeCell ref="AZ74:BA77"/>
    <mergeCell ref="BB74:BC77"/>
    <mergeCell ref="AX78:AY81"/>
    <mergeCell ref="BJ78:BL81"/>
    <mergeCell ref="BM78:BM81"/>
    <mergeCell ref="BJ82:BL85"/>
    <mergeCell ref="BM82:BM85"/>
    <mergeCell ref="AT86:AU89"/>
    <mergeCell ref="AV86:AW89"/>
    <mergeCell ref="AX86:AY89"/>
    <mergeCell ref="BJ86:BL89"/>
    <mergeCell ref="BM86:BM89"/>
    <mergeCell ref="BD86:BE89"/>
    <mergeCell ref="BF86:BG89"/>
    <mergeCell ref="BD82:BE85"/>
    <mergeCell ref="AT91:AW91"/>
    <mergeCell ref="AX91:BC91"/>
    <mergeCell ref="BD91:BL91"/>
    <mergeCell ref="BB86:BC89"/>
    <mergeCell ref="AZ86:BA89"/>
    <mergeCell ref="AX82:AY85"/>
    <mergeCell ref="BF82:BG85"/>
    <mergeCell ref="BB93:BC96"/>
    <mergeCell ref="BD93:BE96"/>
    <mergeCell ref="BF93:BG96"/>
    <mergeCell ref="AZ92:BA92"/>
    <mergeCell ref="BB92:BC92"/>
    <mergeCell ref="BD92:BE92"/>
    <mergeCell ref="BF92:BG92"/>
    <mergeCell ref="AT92:AU92"/>
    <mergeCell ref="C92:I92"/>
    <mergeCell ref="J92:O92"/>
    <mergeCell ref="P92:U92"/>
    <mergeCell ref="V92:AA92"/>
    <mergeCell ref="AB92:AG92"/>
    <mergeCell ref="AH92:AM92"/>
    <mergeCell ref="AN92:AS92"/>
    <mergeCell ref="BH92:BI92"/>
    <mergeCell ref="BJ92:BL92"/>
    <mergeCell ref="A93:A96"/>
    <mergeCell ref="B93:B96"/>
    <mergeCell ref="C93:I96"/>
    <mergeCell ref="J93:O93"/>
    <mergeCell ref="P93:U93"/>
    <mergeCell ref="V93:AA93"/>
    <mergeCell ref="AH93:AM93"/>
    <mergeCell ref="AN93:AS93"/>
    <mergeCell ref="AT93:AU96"/>
    <mergeCell ref="AV93:AW96"/>
    <mergeCell ref="AX93:AY96"/>
    <mergeCell ref="AZ93:BA96"/>
    <mergeCell ref="AH94:AI94"/>
    <mergeCell ref="AJ94:AK94"/>
    <mergeCell ref="AL94:AM94"/>
    <mergeCell ref="AN94:AO94"/>
    <mergeCell ref="AR94:AS94"/>
    <mergeCell ref="AJ95:AK95"/>
    <mergeCell ref="BM93:BM96"/>
    <mergeCell ref="J94:K94"/>
    <mergeCell ref="N94:O94"/>
    <mergeCell ref="P94:Q94"/>
    <mergeCell ref="R94:S94"/>
    <mergeCell ref="T94:U94"/>
    <mergeCell ref="V94:W94"/>
    <mergeCell ref="X94:Y94"/>
    <mergeCell ref="Z94:AA94"/>
    <mergeCell ref="AB94:AC94"/>
    <mergeCell ref="A97:A100"/>
    <mergeCell ref="B97:B100"/>
    <mergeCell ref="C97:I100"/>
    <mergeCell ref="J97:O97"/>
    <mergeCell ref="P97:U97"/>
    <mergeCell ref="V97:AA97"/>
    <mergeCell ref="J99:K99"/>
    <mergeCell ref="L99:M99"/>
    <mergeCell ref="N99:O99"/>
    <mergeCell ref="P99:Q99"/>
    <mergeCell ref="AH97:AM97"/>
    <mergeCell ref="AN97:AS97"/>
    <mergeCell ref="AT97:AU100"/>
    <mergeCell ref="AV97:AW100"/>
    <mergeCell ref="AX97:AY100"/>
    <mergeCell ref="AZ97:BA100"/>
    <mergeCell ref="AN98:AO98"/>
    <mergeCell ref="AP98:AQ98"/>
    <mergeCell ref="AR98:AS98"/>
    <mergeCell ref="AP99:AQ99"/>
    <mergeCell ref="BM97:BM100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L99:AM99"/>
    <mergeCell ref="AN99:AO99"/>
    <mergeCell ref="R99:S99"/>
    <mergeCell ref="T99:U99"/>
    <mergeCell ref="V99:W99"/>
    <mergeCell ref="X99:Y99"/>
    <mergeCell ref="Z99:AA99"/>
    <mergeCell ref="AB99:AC99"/>
    <mergeCell ref="Z100:AA100"/>
    <mergeCell ref="AD99:AE99"/>
    <mergeCell ref="AF99:AG99"/>
    <mergeCell ref="AH99:AI99"/>
    <mergeCell ref="AJ99:AK99"/>
    <mergeCell ref="AJ100:AK100"/>
    <mergeCell ref="AR99:AS99"/>
    <mergeCell ref="J100:K100"/>
    <mergeCell ref="L100:M100"/>
    <mergeCell ref="N100:O100"/>
    <mergeCell ref="P100:Q100"/>
    <mergeCell ref="R100:S100"/>
    <mergeCell ref="T100:U100"/>
    <mergeCell ref="V100:W100"/>
    <mergeCell ref="AN100:AO100"/>
    <mergeCell ref="X100:Y100"/>
    <mergeCell ref="AP100:AQ100"/>
    <mergeCell ref="AR100:AS100"/>
    <mergeCell ref="A101:A104"/>
    <mergeCell ref="B101:B104"/>
    <mergeCell ref="AT101:AU104"/>
    <mergeCell ref="AB100:AC100"/>
    <mergeCell ref="AD100:AE100"/>
    <mergeCell ref="AF100:AG100"/>
    <mergeCell ref="AH100:AI100"/>
    <mergeCell ref="AL100:AM100"/>
    <mergeCell ref="BB101:BC104"/>
    <mergeCell ref="BD101:BE104"/>
    <mergeCell ref="BJ101:BL104"/>
    <mergeCell ref="BM101:BM104"/>
    <mergeCell ref="L102:M102"/>
    <mergeCell ref="L103:M103"/>
    <mergeCell ref="L104:M104"/>
    <mergeCell ref="AN104:AO104"/>
    <mergeCell ref="R104:S104"/>
    <mergeCell ref="T104:U104"/>
    <mergeCell ref="BJ105:BL108"/>
    <mergeCell ref="BM105:BM108"/>
    <mergeCell ref="AT109:AU112"/>
    <mergeCell ref="AV109:AW112"/>
    <mergeCell ref="AX109:AY112"/>
    <mergeCell ref="AZ109:BA112"/>
    <mergeCell ref="BB109:BC112"/>
    <mergeCell ref="BD109:BE112"/>
    <mergeCell ref="BJ109:BL112"/>
    <mergeCell ref="BM109:BM112"/>
    <mergeCell ref="AT118:AW118"/>
    <mergeCell ref="AX118:BC118"/>
    <mergeCell ref="BD118:BL118"/>
    <mergeCell ref="C119:I119"/>
    <mergeCell ref="J119:O119"/>
    <mergeCell ref="P119:U119"/>
    <mergeCell ref="V119:AA119"/>
    <mergeCell ref="AB119:AG119"/>
    <mergeCell ref="AH119:AM119"/>
    <mergeCell ref="AN119:AS119"/>
    <mergeCell ref="BF119:BG119"/>
    <mergeCell ref="BH119:BI119"/>
    <mergeCell ref="BJ119:BL119"/>
    <mergeCell ref="A120:A123"/>
    <mergeCell ref="B120:B123"/>
    <mergeCell ref="C120:I123"/>
    <mergeCell ref="J120:O120"/>
    <mergeCell ref="P120:U120"/>
    <mergeCell ref="V120:AA120"/>
    <mergeCell ref="AB120:AG120"/>
    <mergeCell ref="AH120:AM120"/>
    <mergeCell ref="AN120:AS120"/>
    <mergeCell ref="AT120:AU123"/>
    <mergeCell ref="AV120:AW123"/>
    <mergeCell ref="AX120:AY123"/>
    <mergeCell ref="AZ120:BA123"/>
    <mergeCell ref="AJ121:AK121"/>
    <mergeCell ref="AL121:AM121"/>
    <mergeCell ref="AN121:AO121"/>
    <mergeCell ref="AP121:AQ121"/>
    <mergeCell ref="BB120:BC123"/>
    <mergeCell ref="BD120:BE123"/>
    <mergeCell ref="BF120:BG123"/>
    <mergeCell ref="BH120:BI123"/>
    <mergeCell ref="BJ120:BL123"/>
    <mergeCell ref="BM120:BM123"/>
    <mergeCell ref="J121:K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R121:AS121"/>
    <mergeCell ref="A124:A127"/>
    <mergeCell ref="B124:B127"/>
    <mergeCell ref="C124:I127"/>
    <mergeCell ref="J124:O124"/>
    <mergeCell ref="P124:U124"/>
    <mergeCell ref="V124:AA124"/>
    <mergeCell ref="AB124:AG124"/>
    <mergeCell ref="AH124:AM124"/>
    <mergeCell ref="AN124:AS124"/>
    <mergeCell ref="BB124:BC127"/>
    <mergeCell ref="BD124:BE127"/>
    <mergeCell ref="BF124:BG127"/>
    <mergeCell ref="BH124:BI127"/>
    <mergeCell ref="BJ124:BL127"/>
    <mergeCell ref="BM124:BM127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J126:AK126"/>
    <mergeCell ref="AR126:AS126"/>
    <mergeCell ref="AN126:AO126"/>
    <mergeCell ref="AP126:AQ126"/>
    <mergeCell ref="A128:A131"/>
    <mergeCell ref="B128:B131"/>
    <mergeCell ref="C128:I131"/>
    <mergeCell ref="J128:O128"/>
    <mergeCell ref="P128:U128"/>
    <mergeCell ref="AV128:AW131"/>
    <mergeCell ref="AF129:AG129"/>
    <mergeCell ref="AH129:AI129"/>
    <mergeCell ref="AJ129:AK129"/>
    <mergeCell ref="AL129:AM129"/>
    <mergeCell ref="AX128:AY131"/>
    <mergeCell ref="AZ128:BA131"/>
    <mergeCell ref="BB128:BC131"/>
    <mergeCell ref="BD128:BE131"/>
    <mergeCell ref="BF128:BG131"/>
    <mergeCell ref="BH128:BI131"/>
    <mergeCell ref="BJ128:BL131"/>
    <mergeCell ref="BM128:BM131"/>
    <mergeCell ref="J129:K129"/>
    <mergeCell ref="L129:M129"/>
    <mergeCell ref="N129:O129"/>
    <mergeCell ref="P129:Q129"/>
    <mergeCell ref="R129:S129"/>
    <mergeCell ref="T129:U129"/>
    <mergeCell ref="V129:W129"/>
    <mergeCell ref="AD129:AE129"/>
    <mergeCell ref="AN129:AO129"/>
    <mergeCell ref="AP129:AQ129"/>
    <mergeCell ref="AR129:AS129"/>
    <mergeCell ref="A132:A135"/>
    <mergeCell ref="B132:B135"/>
    <mergeCell ref="C132:I135"/>
    <mergeCell ref="J132:O132"/>
    <mergeCell ref="P132:U132"/>
    <mergeCell ref="V132:AA132"/>
    <mergeCell ref="AB132:AG132"/>
    <mergeCell ref="AH132:AM132"/>
    <mergeCell ref="AX132:AY135"/>
    <mergeCell ref="AZ132:BA135"/>
    <mergeCell ref="BB132:BC135"/>
    <mergeCell ref="BD132:BE135"/>
    <mergeCell ref="BF132:BG135"/>
    <mergeCell ref="AL133:AM133"/>
    <mergeCell ref="AN133:AO133"/>
    <mergeCell ref="AP133:AQ133"/>
    <mergeCell ref="AR133:AS133"/>
    <mergeCell ref="BH132:BI135"/>
    <mergeCell ref="BJ132:BL135"/>
    <mergeCell ref="BM132:BM135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AB133:AC133"/>
    <mergeCell ref="AD133:AE133"/>
    <mergeCell ref="AF133:AG133"/>
    <mergeCell ref="AH133:AI133"/>
    <mergeCell ref="AJ133:AK133"/>
    <mergeCell ref="J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P134:AQ134"/>
    <mergeCell ref="AR134:AS134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N135:AO135"/>
    <mergeCell ref="AP135:AQ135"/>
    <mergeCell ref="AR135:AS135"/>
    <mergeCell ref="A136:A139"/>
    <mergeCell ref="B136:B139"/>
    <mergeCell ref="C136:I139"/>
    <mergeCell ref="J136:O136"/>
    <mergeCell ref="P136:U136"/>
    <mergeCell ref="V136:AA136"/>
    <mergeCell ref="T138:U138"/>
    <mergeCell ref="V138:W138"/>
    <mergeCell ref="X138:Y138"/>
    <mergeCell ref="Z138:AA138"/>
    <mergeCell ref="AB136:AG136"/>
    <mergeCell ref="AH136:AM136"/>
    <mergeCell ref="AN136:AS136"/>
    <mergeCell ref="AT136:AU139"/>
    <mergeCell ref="AV136:AW139"/>
    <mergeCell ref="AX136:AY139"/>
    <mergeCell ref="AB137:AC137"/>
    <mergeCell ref="AD137:AE137"/>
    <mergeCell ref="AF137:AG137"/>
    <mergeCell ref="AH137:AI137"/>
    <mergeCell ref="AZ136:BA139"/>
    <mergeCell ref="BB136:BC139"/>
    <mergeCell ref="BD136:BE139"/>
    <mergeCell ref="BF136:BG139"/>
    <mergeCell ref="BH136:BI139"/>
    <mergeCell ref="BJ136:BL139"/>
    <mergeCell ref="BM136:BM139"/>
    <mergeCell ref="J137:K137"/>
    <mergeCell ref="L137:M137"/>
    <mergeCell ref="N137:O137"/>
    <mergeCell ref="P137:Q137"/>
    <mergeCell ref="R137:S137"/>
    <mergeCell ref="T137:U137"/>
    <mergeCell ref="V137:W137"/>
    <mergeCell ref="X137:Y137"/>
    <mergeCell ref="Z137:AA137"/>
    <mergeCell ref="AJ137:AK137"/>
    <mergeCell ref="AL137:AM137"/>
    <mergeCell ref="AN137:AO137"/>
    <mergeCell ref="AP137:AQ137"/>
    <mergeCell ref="AR137:AS137"/>
    <mergeCell ref="J138:K138"/>
    <mergeCell ref="L138:M138"/>
    <mergeCell ref="N138:O138"/>
    <mergeCell ref="P138:Q138"/>
    <mergeCell ref="R138:S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R138:AS138"/>
    <mergeCell ref="J139:K139"/>
    <mergeCell ref="L139:M139"/>
    <mergeCell ref="N139:O139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N139:AO139"/>
    <mergeCell ref="AP139:AQ139"/>
    <mergeCell ref="AR139:AS139"/>
    <mergeCell ref="A140:A143"/>
    <mergeCell ref="B140:B143"/>
    <mergeCell ref="C140:I143"/>
    <mergeCell ref="J140:O140"/>
    <mergeCell ref="P140:U140"/>
    <mergeCell ref="V140:AA140"/>
    <mergeCell ref="X142:Y142"/>
    <mergeCell ref="Z142:AA142"/>
    <mergeCell ref="Z143:AA143"/>
    <mergeCell ref="AB140:AG140"/>
    <mergeCell ref="AH140:AM140"/>
    <mergeCell ref="AF142:AG142"/>
    <mergeCell ref="AH142:AI142"/>
    <mergeCell ref="AJ142:AK142"/>
    <mergeCell ref="AL142:AM142"/>
    <mergeCell ref="AN140:AS140"/>
    <mergeCell ref="AT140:AU143"/>
    <mergeCell ref="AV140:AW143"/>
    <mergeCell ref="AX140:AY143"/>
    <mergeCell ref="AD141:AE141"/>
    <mergeCell ref="AF141:AG141"/>
    <mergeCell ref="AH141:AI141"/>
    <mergeCell ref="AJ141:AK141"/>
    <mergeCell ref="AL141:AM141"/>
    <mergeCell ref="AN141:AO141"/>
    <mergeCell ref="AZ140:BA143"/>
    <mergeCell ref="BB140:BC143"/>
    <mergeCell ref="BD140:BE143"/>
    <mergeCell ref="BF140:BG143"/>
    <mergeCell ref="BH140:BI143"/>
    <mergeCell ref="BJ140:BL143"/>
    <mergeCell ref="BM140:BM143"/>
    <mergeCell ref="J141:K141"/>
    <mergeCell ref="N141:O141"/>
    <mergeCell ref="P141:Q141"/>
    <mergeCell ref="R141:S141"/>
    <mergeCell ref="T141:U141"/>
    <mergeCell ref="V141:W141"/>
    <mergeCell ref="X141:Y141"/>
    <mergeCell ref="Z141:AA141"/>
    <mergeCell ref="AB141:AC141"/>
    <mergeCell ref="AP141:AQ141"/>
    <mergeCell ref="AR141:AS141"/>
    <mergeCell ref="J142:K142"/>
    <mergeCell ref="N142:O142"/>
    <mergeCell ref="P142:Q142"/>
    <mergeCell ref="R142:S142"/>
    <mergeCell ref="T142:U142"/>
    <mergeCell ref="V142:W142"/>
    <mergeCell ref="AB142:AC142"/>
    <mergeCell ref="AD142:AE142"/>
    <mergeCell ref="AN142:AO142"/>
    <mergeCell ref="AP142:AQ142"/>
    <mergeCell ref="AR142:AS142"/>
    <mergeCell ref="J143:K143"/>
    <mergeCell ref="N143:O143"/>
    <mergeCell ref="P143:Q143"/>
    <mergeCell ref="R143:S143"/>
    <mergeCell ref="T143:U143"/>
    <mergeCell ref="V143:W143"/>
    <mergeCell ref="X143:Y143"/>
    <mergeCell ref="AN143:AO143"/>
    <mergeCell ref="AP143:AQ143"/>
    <mergeCell ref="AR143:AS143"/>
    <mergeCell ref="AB143:AC143"/>
    <mergeCell ref="AD143:AE143"/>
    <mergeCell ref="AF143:AG143"/>
    <mergeCell ref="AH143:AI143"/>
    <mergeCell ref="AJ143:AK143"/>
    <mergeCell ref="AL143:AM143"/>
  </mergeCells>
  <printOptions horizontalCentered="1" verticalCentered="1"/>
  <pageMargins left="0.2755905511811024" right="0.31496062992125984" top="0.31496062992125984" bottom="0.1968503937007874" header="0.31496062992125984" footer="0.31496062992125984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hinapanman</cp:lastModifiedBy>
  <cp:lastPrinted>2011-06-09T01:58:24Z</cp:lastPrinted>
  <dcterms:created xsi:type="dcterms:W3CDTF">2008-03-04T02:08:01Z</dcterms:created>
  <dcterms:modified xsi:type="dcterms:W3CDTF">2012-04-28T08:55:47Z</dcterms:modified>
  <cp:category/>
  <cp:version/>
  <cp:contentType/>
  <cp:contentStatus/>
</cp:coreProperties>
</file>